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7280" windowHeight="12330"/>
  </bookViews>
  <sheets>
    <sheet name="Приложение 4" sheetId="3" r:id="rId1"/>
  </sheets>
  <calcPr calcId="125725"/>
</workbook>
</file>

<file path=xl/calcChain.xml><?xml version="1.0" encoding="utf-8"?>
<calcChain xmlns="http://schemas.openxmlformats.org/spreadsheetml/2006/main">
  <c r="G29" i="3"/>
  <c r="G123"/>
  <c r="K150"/>
  <c r="J150"/>
  <c r="I149"/>
  <c r="H149"/>
  <c r="H148" s="1"/>
  <c r="I148"/>
  <c r="K146"/>
  <c r="I145"/>
  <c r="H145"/>
  <c r="K144"/>
  <c r="J144"/>
  <c r="I143"/>
  <c r="J143"/>
  <c r="H143"/>
  <c r="K142"/>
  <c r="K141"/>
  <c r="J141"/>
  <c r="K140"/>
  <c r="K139"/>
  <c r="J139"/>
  <c r="K138"/>
  <c r="J138"/>
  <c r="H137"/>
  <c r="H135" s="1"/>
  <c r="G137"/>
  <c r="G135"/>
  <c r="K133"/>
  <c r="J133"/>
  <c r="K132"/>
  <c r="J132"/>
  <c r="K131"/>
  <c r="J131"/>
  <c r="I130"/>
  <c r="I129"/>
  <c r="H130"/>
  <c r="H129"/>
  <c r="G130"/>
  <c r="G129"/>
  <c r="K128"/>
  <c r="J128"/>
  <c r="K127"/>
  <c r="J127"/>
  <c r="K126"/>
  <c r="K125"/>
  <c r="J125"/>
  <c r="K124"/>
  <c r="J124"/>
  <c r="I123"/>
  <c r="H123"/>
  <c r="H122"/>
  <c r="H121" s="1"/>
  <c r="G122"/>
  <c r="G121" s="1"/>
  <c r="G120" s="1"/>
  <c r="H118"/>
  <c r="K116"/>
  <c r="I115"/>
  <c r="H115"/>
  <c r="K115"/>
  <c r="K114"/>
  <c r="I113"/>
  <c r="H113"/>
  <c r="K112"/>
  <c r="I111"/>
  <c r="K111"/>
  <c r="H111"/>
  <c r="K110"/>
  <c r="J110"/>
  <c r="I109"/>
  <c r="J109" s="1"/>
  <c r="H109"/>
  <c r="H107"/>
  <c r="K106"/>
  <c r="J106"/>
  <c r="I105"/>
  <c r="H105"/>
  <c r="G105"/>
  <c r="K104"/>
  <c r="J104"/>
  <c r="I103"/>
  <c r="J103"/>
  <c r="H103"/>
  <c r="K102"/>
  <c r="I101"/>
  <c r="H101"/>
  <c r="K100"/>
  <c r="J100"/>
  <c r="I99"/>
  <c r="H99"/>
  <c r="G99"/>
  <c r="K98"/>
  <c r="I97"/>
  <c r="H97"/>
  <c r="G96"/>
  <c r="K95"/>
  <c r="K94"/>
  <c r="I93"/>
  <c r="H93"/>
  <c r="K92"/>
  <c r="K91" s="1"/>
  <c r="I91"/>
  <c r="H91"/>
  <c r="K90"/>
  <c r="K89"/>
  <c r="I88"/>
  <c r="H88"/>
  <c r="G88"/>
  <c r="K87"/>
  <c r="J87"/>
  <c r="I86"/>
  <c r="H86"/>
  <c r="G86"/>
  <c r="K85"/>
  <c r="J85"/>
  <c r="I84"/>
  <c r="H84"/>
  <c r="H81"/>
  <c r="G84"/>
  <c r="K83"/>
  <c r="G83"/>
  <c r="G82"/>
  <c r="J82" s="1"/>
  <c r="K82"/>
  <c r="K78"/>
  <c r="J78"/>
  <c r="I77"/>
  <c r="I74" s="1"/>
  <c r="H77"/>
  <c r="H74" s="1"/>
  <c r="H73" s="1"/>
  <c r="G77"/>
  <c r="K76"/>
  <c r="J76"/>
  <c r="K75"/>
  <c r="G75"/>
  <c r="J75" s="1"/>
  <c r="K72"/>
  <c r="I71"/>
  <c r="H71"/>
  <c r="K70"/>
  <c r="I69"/>
  <c r="H69"/>
  <c r="K68"/>
  <c r="I67"/>
  <c r="H67"/>
  <c r="H65"/>
  <c r="K64"/>
  <c r="I63"/>
  <c r="H63"/>
  <c r="K61"/>
  <c r="J61"/>
  <c r="I60"/>
  <c r="H60"/>
  <c r="H59" s="1"/>
  <c r="G60"/>
  <c r="G59" s="1"/>
  <c r="K58"/>
  <c r="J58"/>
  <c r="I57"/>
  <c r="H57"/>
  <c r="H56"/>
  <c r="G57"/>
  <c r="G56"/>
  <c r="K55"/>
  <c r="J55"/>
  <c r="I54"/>
  <c r="H54"/>
  <c r="G54"/>
  <c r="I53"/>
  <c r="H53"/>
  <c r="G53"/>
  <c r="K52"/>
  <c r="I51"/>
  <c r="H51"/>
  <c r="H50"/>
  <c r="K48"/>
  <c r="J48"/>
  <c r="I47"/>
  <c r="J47"/>
  <c r="H47"/>
  <c r="K46"/>
  <c r="J46"/>
  <c r="I45"/>
  <c r="J45" s="1"/>
  <c r="H45"/>
  <c r="K44"/>
  <c r="I43"/>
  <c r="H43"/>
  <c r="K42"/>
  <c r="J42"/>
  <c r="I41"/>
  <c r="J41" s="1"/>
  <c r="H41"/>
  <c r="G40"/>
  <c r="G39"/>
  <c r="H37"/>
  <c r="H32"/>
  <c r="K36"/>
  <c r="J36"/>
  <c r="K35"/>
  <c r="J35"/>
  <c r="K34"/>
  <c r="J34"/>
  <c r="K33"/>
  <c r="J33"/>
  <c r="I32"/>
  <c r="G32"/>
  <c r="K30"/>
  <c r="J30"/>
  <c r="I29"/>
  <c r="H29"/>
  <c r="K28"/>
  <c r="I27"/>
  <c r="H27"/>
  <c r="G24"/>
  <c r="G23"/>
  <c r="K22"/>
  <c r="J22"/>
  <c r="I21"/>
  <c r="I17" s="1"/>
  <c r="H21"/>
  <c r="H17" s="1"/>
  <c r="H16" s="1"/>
  <c r="G21"/>
  <c r="G17"/>
  <c r="G16" s="1"/>
  <c r="K20"/>
  <c r="J20"/>
  <c r="K19"/>
  <c r="J19"/>
  <c r="K18"/>
  <c r="K15"/>
  <c r="J15"/>
  <c r="I14"/>
  <c r="H14"/>
  <c r="H13" s="1"/>
  <c r="G14"/>
  <c r="G13" s="1"/>
  <c r="J14"/>
  <c r="K27"/>
  <c r="J32"/>
  <c r="H40"/>
  <c r="H39" s="1"/>
  <c r="K39" s="1"/>
  <c r="J53"/>
  <c r="J77"/>
  <c r="I26"/>
  <c r="I40"/>
  <c r="J40"/>
  <c r="K53"/>
  <c r="I96"/>
  <c r="J96" s="1"/>
  <c r="J99"/>
  <c r="K101"/>
  <c r="J105"/>
  <c r="K109"/>
  <c r="K113"/>
  <c r="J123"/>
  <c r="K129"/>
  <c r="I62"/>
  <c r="J86"/>
  <c r="K99"/>
  <c r="G136"/>
  <c r="K143"/>
  <c r="K145"/>
  <c r="I13"/>
  <c r="H26"/>
  <c r="J57"/>
  <c r="K71"/>
  <c r="J83"/>
  <c r="J84"/>
  <c r="I137"/>
  <c r="K149"/>
  <c r="G26"/>
  <c r="K67"/>
  <c r="G74"/>
  <c r="K93"/>
  <c r="J129"/>
  <c r="J130"/>
  <c r="K14"/>
  <c r="J21"/>
  <c r="K32"/>
  <c r="K43"/>
  <c r="K51"/>
  <c r="J54"/>
  <c r="J60"/>
  <c r="H62"/>
  <c r="K69"/>
  <c r="K77"/>
  <c r="K86"/>
  <c r="K103"/>
  <c r="K130"/>
  <c r="K97"/>
  <c r="I147"/>
  <c r="G134"/>
  <c r="J26"/>
  <c r="K26"/>
  <c r="K29"/>
  <c r="K45"/>
  <c r="K105"/>
  <c r="J148"/>
  <c r="J149"/>
  <c r="J29"/>
  <c r="I39"/>
  <c r="I50"/>
  <c r="I56"/>
  <c r="I59"/>
  <c r="G81"/>
  <c r="G73"/>
  <c r="H96"/>
  <c r="I122"/>
  <c r="H136"/>
  <c r="K21"/>
  <c r="K40"/>
  <c r="K41"/>
  <c r="K47"/>
  <c r="K54"/>
  <c r="K57"/>
  <c r="K60"/>
  <c r="K63"/>
  <c r="K84"/>
  <c r="K123"/>
  <c r="J137"/>
  <c r="I81"/>
  <c r="I136"/>
  <c r="J136"/>
  <c r="I135"/>
  <c r="K137"/>
  <c r="J147"/>
  <c r="K62"/>
  <c r="K96"/>
  <c r="I49"/>
  <c r="K50"/>
  <c r="K56"/>
  <c r="J56"/>
  <c r="J81"/>
  <c r="K81"/>
  <c r="K122"/>
  <c r="I121"/>
  <c r="J121" s="1"/>
  <c r="J122"/>
  <c r="J39"/>
  <c r="K136"/>
  <c r="I134"/>
  <c r="J135"/>
  <c r="I120"/>
  <c r="J120" s="1"/>
  <c r="J134"/>
  <c r="H12" l="1"/>
  <c r="K13"/>
  <c r="K17"/>
  <c r="I16"/>
  <c r="J17"/>
  <c r="H49"/>
  <c r="K49" s="1"/>
  <c r="K59"/>
  <c r="J13"/>
  <c r="G12"/>
  <c r="G49"/>
  <c r="J49" s="1"/>
  <c r="J59"/>
  <c r="I73"/>
  <c r="J74"/>
  <c r="K74"/>
  <c r="K121"/>
  <c r="H120"/>
  <c r="K120" s="1"/>
  <c r="H134"/>
  <c r="K134" s="1"/>
  <c r="K135"/>
  <c r="K148"/>
  <c r="H147"/>
  <c r="K147" s="1"/>
  <c r="J73" l="1"/>
  <c r="K73"/>
  <c r="H151"/>
  <c r="H11" s="1"/>
  <c r="K16"/>
  <c r="I12"/>
  <c r="J16"/>
  <c r="G151"/>
  <c r="G11" s="1"/>
  <c r="J12" l="1"/>
  <c r="K12"/>
  <c r="I151"/>
  <c r="I11" l="1"/>
  <c r="J151"/>
  <c r="K151"/>
  <c r="K11" l="1"/>
  <c r="J11"/>
</calcChain>
</file>

<file path=xl/sharedStrings.xml><?xml version="1.0" encoding="utf-8"?>
<sst xmlns="http://schemas.openxmlformats.org/spreadsheetml/2006/main" count="157" uniqueCount="103">
  <si>
    <t>городского поселения Березово</t>
  </si>
  <si>
    <t>Анализ  исполнения расходов  бюджета городского поселения Березово за   2012 года по разделам, подразделам, целевым статьям и видам расходов  классификации расходов  бюджета городского поселения Берёзово</t>
  </si>
  <si>
    <t>(тыс.руб.)</t>
  </si>
  <si>
    <t>ВР</t>
  </si>
  <si>
    <t>Утвержденный план на год</t>
  </si>
  <si>
    <t>Уточненный план на год</t>
  </si>
  <si>
    <t>% выполнения</t>
  </si>
  <si>
    <t>Наименование показателя</t>
  </si>
  <si>
    <t>Вед</t>
  </si>
  <si>
    <t>РЗ</t>
  </si>
  <si>
    <t>ПР</t>
  </si>
  <si>
    <t>ЦСР</t>
  </si>
  <si>
    <t xml:space="preserve">к утвержденному плану на год </t>
  </si>
  <si>
    <t xml:space="preserve">к уточненному  плану на год </t>
  </si>
  <si>
    <t>А</t>
  </si>
  <si>
    <t>администрация поселения</t>
  </si>
  <si>
    <t>650</t>
  </si>
  <si>
    <t>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</si>
  <si>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</si>
  <si>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</si>
  <si>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</si>
  <si>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Фонд оплаты труда и страховые взносы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</si>
  <si>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</si>
  <si>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</si>
  <si>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Прочая закупка товаров, работ и услуг</t>
  </si>
  <si>
    <t>Уплата прочих налогов, сборов и иных платежей</t>
  </si>
  <si>
    <t>Ведомственная программа "Развитие муниципальной службы и резерва управленческих кадров в муниципальном образовании городское поселение Березово на 2011-2013 годы"</t>
  </si>
  <si>
    <t>Резервные фонды</t>
  </si>
  <si>
    <t>Резервный фонд местных администраций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</si>
  <si>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</si>
  <si>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</si>
  <si>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</si>
  <si>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Прочие выплаты по обязательствам государства</t>
  </si>
  <si>
    <t>Иные выплаты персоналу, за исключением фонда оплаты труда</t>
  </si>
  <si>
    <t>Учреждения по обеспечению хозяйственного обслуживания</t>
  </si>
  <si>
    <t>Иные выплаты персоналу, за исключением фонда</t>
  </si>
  <si>
    <t>Ведомственная целевая программа Березовского района "Формирование и содержание муниципального имущества в Березовском районе в 2012-2014 "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</si>
  <si>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</si>
  <si>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</si>
  <si>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</si>
  <si>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Программа "Укрепление пожарной безопасности на объектах муниципальной собственности  Березовского района  в 2012-2015 годах"</t>
  </si>
  <si>
    <t>Целевая программа "Укрепление пожарной безопасности на объектах муниципальной собственности городского поселения Березово в 2012-2015 годах"</t>
  </si>
  <si>
    <t>Ведомственной целевая программа"Обеспечения мероприятий гражданской обороны, предупреждения и ликвидации чрезвычайных ситуаций природного и техногенного характера, на территории Березовского района на 2011-2014 годы"</t>
  </si>
  <si>
    <t>Национальная экономика</t>
  </si>
  <si>
    <t>Общие экономические вопросы</t>
  </si>
  <si>
    <t>Региональная программа "Содействие занятости населения"</t>
  </si>
  <si>
    <t>Транспорт</t>
  </si>
  <si>
    <t>Отдельные мероприятия в области автомобильного транспорта</t>
  </si>
  <si>
    <t xml:space="preserve">Субсидии юридическим лицам (кроме государственных (муниципальных) учреждений) и физическим лицам - производителям товаров, работ, услуг 
</t>
  </si>
  <si>
    <t>Дорожное хозяйство(дорожные фонды)</t>
  </si>
  <si>
    <t>Содержание автодорог и инженерных сооружений на них в границах поселений в рамках благоустройства</t>
  </si>
  <si>
    <t>Связь и информатика</t>
  </si>
  <si>
    <t>Ведомственная целевая программа "Информационное общество -Югра на территории городского поселения Березово" на 2012-2013 годы</t>
  </si>
  <si>
    <t>Закупка товаров, работ, услуг в сфере информационо-комунальных технологий</t>
  </si>
  <si>
    <t>Другие вопрсы в области национальной экономики</t>
  </si>
  <si>
    <t>Программа "Энергоснабжение и повышение энергетической эффективности на период до 2020 года"</t>
  </si>
  <si>
    <t>Субсидии на реализацию программы "Энергосбережение и повышение энергоэффективности в ХМАО-Югре на 2011-2015 годы"</t>
  </si>
  <si>
    <t>Долгосрочная целевая программа "Энергосбережение и повышение энергетической эффективности муниципального образованияч Березовский район  ХМАО-Югры на 2011-2015 годы".</t>
  </si>
  <si>
    <t>Жилищно-коммунальное хозяйство</t>
  </si>
  <si>
    <t>Жилищное хозяйство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</si>
  <si>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</si>
  <si>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Мероприятия в области жилищного хозяйства</t>
  </si>
  <si>
    <t>Ведомственная целевая программа Березовского района "Наш дом" на 2012-2013 годы</t>
  </si>
  <si>
    <t>Закупка товаров,работ,услуг в целях капитального ремонта гос.имущества</t>
  </si>
  <si>
    <t>Коммунальное хозяйство</t>
  </si>
  <si>
    <t>Компенсация выпадающих доходов организациям ,предоставляющим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</si>
  <si>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 , предоставляющим населению услуги  водоснабжения и  водоотведения по тарифам ,не обеспечивающим возмещение издержек</t>
  </si>
  <si>
    <t>Мероприятия в области коммунального хозяйства</t>
  </si>
  <si>
    <t>Программа "Модернизация и реформирование  жилищно-комму нального комплекса ХМАО-Югры на период 2011-2013 года и на период до 2015 года"</t>
  </si>
  <si>
    <t>Закупка товаров ,услуг в целях ремонта государственного имущества</t>
  </si>
  <si>
    <t>Подготовка предприятий  жилищно-коммунального комплекса Березовского района к осенне-зимнему периоду на 2011 -2012 годы</t>
  </si>
  <si>
    <t>Закупка товаров, работ услуг в целях капитального ремонта государственного имущества</t>
  </si>
  <si>
    <t>Ведомственная целевая программа Березовского района "Подготовка жилищно-коммунального комплекса Березовского района к осенне-зимним периодам 2012-2013 годы."</t>
  </si>
  <si>
    <t>Мероприятия в области коммунального хозяйства (ремонт котельной аэропорта,Сургут)</t>
  </si>
  <si>
    <t>Бюджетные инвестиции в объект государственной собственности</t>
  </si>
  <si>
    <t>Благоустройство</t>
  </si>
  <si>
    <t>Программа Березовского района  по капитальному ремонту многоквартирных домов "Наш дом" на 2011 -2013годы"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</si>
  <si>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</si>
  <si>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</si>
  <si>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</si>
  <si>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</si>
  <si>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Ведомственная целевая программа "Программа природоохранных мероприятий по городскому поселению Березово на 2012-2014 годы"</t>
  </si>
  <si>
    <t>Ведомственная целевая программа городского поселения  "Наш дом" на 2012-2013 годы</t>
  </si>
  <si>
    <t>Целевая программа" Профилактика правонарушений в Березовском районе на 2011-2013 годы"</t>
  </si>
  <si>
    <t>КУЛЬТУРА И КИНЕМАТОГРАФИЯ</t>
  </si>
  <si>
    <t>Культура</t>
  </si>
  <si>
    <t>Дворцы и дома культуры и другие учреждения культуры</t>
  </si>
  <si>
    <t>Обеспечение деятельности подведомственных учреждений</t>
  </si>
  <si>
    <t>Закупка товаров, работ и услуг в сфере информационно-коммуникационных технологий</t>
  </si>
  <si>
    <t>Библиотеки</t>
  </si>
  <si>
    <t>ФИЗИЧЕСКАЯ КУЛЬТУРА И СПОРТ</t>
  </si>
  <si>
    <t xml:space="preserve">Физическая культура </t>
  </si>
  <si>
    <t>Центры спортивной подготовки</t>
  </si>
  <si>
    <t>Мероприятия в области здравоохранения, спорта и физической культуры, туризма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</si>
  <si>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</si>
  <si>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</si>
  <si>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бюджетам муниципальных районов из бюджетов поселений</t>
  </si>
  <si>
    <t>Иные межбюджетные трансферты</t>
  </si>
  <si>
    <t>Итого:</t>
  </si>
  <si>
    <t>Исполнено за год</t>
  </si>
  <si>
    <t>Приложение 4</t>
  </si>
  <si>
    <t>к решению Совета депутатов</t>
  </si>
  <si>
    <t>от 29.04.2013 № 283</t>
  </si>
</sst>
</file>

<file path=xl/styles.xml><?xml version="1.0" encoding="utf-8"?>
<styleSheet xmlns="http://schemas.openxmlformats.org/spreadsheetml/2006/main">
  <numFmts count="11">
    <numFmt numFmtId="43" formatCode="_-* #,##0.00_р_._-;\-* #,##0.00_р_._-;_-* &quot;-&quot;??_р_._-;_-@_-"/>
    <numFmt numFmtId="164" formatCode="_-* #,##0_р_._-;\-* #,##0_р_._-;_-* &quot;-&quot;??_р_._-;_-@_-"/>
    <numFmt numFmtId="165" formatCode="0000000"/>
    <numFmt numFmtId="166" formatCode="000"/>
    <numFmt numFmtId="167" formatCode="#,##0.0"/>
    <numFmt numFmtId="168" formatCode="0.0"/>
    <numFmt numFmtId="169" formatCode="00"/>
    <numFmt numFmtId="170" formatCode="000.0"/>
    <numFmt numFmtId="171" formatCode="_(* #,##0.0_);_(* \(#,##0.0\);_(* &quot;-&quot;??_);_(@_)"/>
    <numFmt numFmtId="172" formatCode="_(* #,##0.0000_);_(* \(#,##0.0000\);_(* &quot;-&quot;??_);_(@_)"/>
    <numFmt numFmtId="173" formatCode="000\.00\.000\.0"/>
  </numFmts>
  <fonts count="2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8"/>
      <name val="Arial"/>
      <family val="2"/>
      <charset val="204"/>
    </font>
    <font>
      <i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164" fontId="2" fillId="0" borderId="0" xfId="4" applyNumberFormat="1" applyFont="1" applyFill="1" applyAlignment="1">
      <alignment horizontal="right"/>
    </xf>
    <xf numFmtId="167" fontId="8" fillId="0" borderId="1" xfId="4" applyNumberFormat="1" applyFont="1" applyFill="1" applyBorder="1" applyAlignment="1">
      <alignment horizontal="center"/>
    </xf>
    <xf numFmtId="167" fontId="13" fillId="0" borderId="1" xfId="4" applyNumberFormat="1" applyFont="1" applyFill="1" applyBorder="1" applyAlignment="1">
      <alignment horizontal="center"/>
    </xf>
    <xf numFmtId="166" fontId="17" fillId="0" borderId="2" xfId="1" applyNumberFormat="1" applyFont="1" applyFill="1" applyBorder="1" applyAlignment="1" applyProtection="1">
      <alignment wrapText="1"/>
      <protection hidden="1"/>
    </xf>
    <xf numFmtId="166" fontId="9" fillId="0" borderId="2" xfId="1" applyNumberFormat="1" applyFont="1" applyFill="1" applyBorder="1" applyAlignment="1" applyProtection="1">
      <alignment wrapText="1"/>
      <protection hidden="1"/>
    </xf>
    <xf numFmtId="166" fontId="13" fillId="0" borderId="1" xfId="1" applyNumberFormat="1" applyFont="1" applyFill="1" applyBorder="1" applyAlignment="1" applyProtection="1">
      <alignment horizontal="center" wrapText="1"/>
      <protection hidden="1"/>
    </xf>
    <xf numFmtId="169" fontId="13" fillId="0" borderId="1" xfId="1" applyNumberFormat="1" applyFont="1" applyFill="1" applyBorder="1" applyAlignment="1" applyProtection="1">
      <alignment horizontal="center"/>
      <protection hidden="1"/>
    </xf>
    <xf numFmtId="165" fontId="13" fillId="0" borderId="1" xfId="1" applyNumberFormat="1" applyFont="1" applyFill="1" applyBorder="1" applyAlignment="1" applyProtection="1">
      <alignment horizontal="center"/>
      <protection hidden="1"/>
    </xf>
    <xf numFmtId="166" fontId="13" fillId="0" borderId="1" xfId="1" applyNumberFormat="1" applyFont="1" applyFill="1" applyBorder="1" applyAlignment="1" applyProtection="1">
      <alignment horizontal="center"/>
      <protection hidden="1"/>
    </xf>
    <xf numFmtId="166" fontId="12" fillId="0" borderId="2" xfId="1" applyNumberFormat="1" applyFont="1" applyFill="1" applyBorder="1" applyAlignment="1" applyProtection="1">
      <alignment wrapText="1"/>
      <protection hidden="1"/>
    </xf>
    <xf numFmtId="166" fontId="19" fillId="0" borderId="1" xfId="1" applyNumberFormat="1" applyFont="1" applyFill="1" applyBorder="1" applyAlignment="1" applyProtection="1">
      <alignment horizontal="center" wrapText="1"/>
      <protection hidden="1"/>
    </xf>
    <xf numFmtId="169" fontId="19" fillId="0" borderId="1" xfId="1" applyNumberFormat="1" applyFont="1" applyFill="1" applyBorder="1" applyAlignment="1" applyProtection="1">
      <alignment horizontal="center"/>
      <protection hidden="1"/>
    </xf>
    <xf numFmtId="165" fontId="19" fillId="0" borderId="1" xfId="1" applyNumberFormat="1" applyFont="1" applyFill="1" applyBorder="1" applyAlignment="1" applyProtection="1">
      <alignment horizontal="center"/>
      <protection hidden="1"/>
    </xf>
    <xf numFmtId="166" fontId="19" fillId="0" borderId="1" xfId="1" applyNumberFormat="1" applyFont="1" applyFill="1" applyBorder="1" applyAlignment="1" applyProtection="1">
      <alignment horizontal="center"/>
      <protection hidden="1"/>
    </xf>
    <xf numFmtId="167" fontId="19" fillId="0" borderId="1" xfId="1" applyNumberFormat="1" applyFont="1" applyFill="1" applyBorder="1" applyAlignment="1" applyProtection="1">
      <alignment horizontal="center"/>
      <protection hidden="1"/>
    </xf>
    <xf numFmtId="167" fontId="13" fillId="0" borderId="1" xfId="1" applyNumberFormat="1" applyFont="1" applyFill="1" applyBorder="1" applyAlignment="1" applyProtection="1">
      <alignment horizontal="center"/>
      <protection hidden="1"/>
    </xf>
    <xf numFmtId="166" fontId="14" fillId="0" borderId="2" xfId="1" applyNumberFormat="1" applyFont="1" applyFill="1" applyBorder="1" applyAlignment="1" applyProtection="1">
      <alignment wrapText="1"/>
      <protection hidden="1"/>
    </xf>
    <xf numFmtId="166" fontId="11" fillId="0" borderId="2" xfId="1" applyNumberFormat="1" applyFont="1" applyFill="1" applyBorder="1" applyAlignment="1" applyProtection="1">
      <alignment wrapText="1"/>
      <protection hidden="1"/>
    </xf>
    <xf numFmtId="166" fontId="8" fillId="0" borderId="1" xfId="1" applyNumberFormat="1" applyFont="1" applyFill="1" applyBorder="1" applyAlignment="1" applyProtection="1">
      <alignment horizontal="center" wrapText="1"/>
      <protection hidden="1"/>
    </xf>
    <xf numFmtId="169" fontId="8" fillId="0" borderId="1" xfId="1" applyNumberFormat="1" applyFont="1" applyFill="1" applyBorder="1" applyAlignment="1" applyProtection="1">
      <alignment horizontal="center"/>
      <protection hidden="1"/>
    </xf>
    <xf numFmtId="165" fontId="8" fillId="0" borderId="1" xfId="1" applyNumberFormat="1" applyFont="1" applyFill="1" applyBorder="1" applyAlignment="1" applyProtection="1">
      <alignment horizontal="center"/>
      <protection hidden="1"/>
    </xf>
    <xf numFmtId="166" fontId="8" fillId="0" borderId="1" xfId="1" applyNumberFormat="1" applyFont="1" applyFill="1" applyBorder="1" applyAlignment="1" applyProtection="1">
      <alignment horizontal="center"/>
      <protection hidden="1"/>
    </xf>
    <xf numFmtId="167" fontId="8" fillId="0" borderId="1" xfId="1" applyNumberFormat="1" applyFont="1" applyFill="1" applyBorder="1" applyAlignment="1" applyProtection="1">
      <alignment horizontal="center"/>
      <protection hidden="1"/>
    </xf>
    <xf numFmtId="166" fontId="23" fillId="0" borderId="2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wrapText="1"/>
      <protection hidden="1"/>
    </xf>
    <xf numFmtId="166" fontId="15" fillId="0" borderId="2" xfId="1" applyNumberFormat="1" applyFont="1" applyFill="1" applyBorder="1" applyAlignment="1" applyProtection="1">
      <alignment wrapText="1"/>
      <protection hidden="1"/>
    </xf>
    <xf numFmtId="166" fontId="24" fillId="0" borderId="2" xfId="1" applyNumberFormat="1" applyFont="1" applyFill="1" applyBorder="1" applyAlignment="1" applyProtection="1">
      <alignment wrapText="1"/>
      <protection hidden="1"/>
    </xf>
    <xf numFmtId="173" fontId="17" fillId="0" borderId="3" xfId="2" applyNumberFormat="1" applyFont="1" applyFill="1" applyBorder="1" applyAlignment="1" applyProtection="1">
      <protection hidden="1"/>
    </xf>
    <xf numFmtId="166" fontId="19" fillId="0" borderId="1" xfId="2" applyNumberFormat="1" applyFont="1" applyFill="1" applyBorder="1" applyAlignment="1" applyProtection="1">
      <alignment horizontal="center"/>
      <protection hidden="1"/>
    </xf>
    <xf numFmtId="167" fontId="8" fillId="0" borderId="4" xfId="4" applyNumberFormat="1" applyFont="1" applyFill="1" applyBorder="1" applyAlignment="1">
      <alignment horizontal="center"/>
    </xf>
    <xf numFmtId="0" fontId="25" fillId="0" borderId="0" xfId="0" applyFont="1"/>
    <xf numFmtId="167" fontId="0" fillId="0" borderId="0" xfId="0" applyNumberFormat="1"/>
    <xf numFmtId="0" fontId="26" fillId="0" borderId="5" xfId="0" applyFont="1" applyFill="1" applyBorder="1"/>
    <xf numFmtId="0" fontId="26" fillId="0" borderId="6" xfId="0" applyFont="1" applyFill="1" applyBorder="1"/>
    <xf numFmtId="0" fontId="5" fillId="0" borderId="7" xfId="1" applyNumberFormat="1" applyFont="1" applyFill="1" applyBorder="1" applyAlignment="1" applyProtection="1">
      <alignment horizontal="center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6" fillId="0" borderId="10" xfId="1" applyNumberFormat="1" applyFont="1" applyFill="1" applyBorder="1" applyAlignment="1" applyProtection="1">
      <alignment horizontal="center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/>
    </xf>
    <xf numFmtId="49" fontId="7" fillId="0" borderId="1" xfId="2" applyNumberFormat="1" applyFont="1" applyFill="1" applyBorder="1" applyAlignment="1" applyProtection="1">
      <alignment horizontal="center"/>
      <protection hidden="1"/>
    </xf>
    <xf numFmtId="167" fontId="8" fillId="0" borderId="1" xfId="0" applyNumberFormat="1" applyFont="1" applyFill="1" applyBorder="1" applyAlignment="1">
      <alignment horizontal="center" wrapText="1"/>
    </xf>
    <xf numFmtId="167" fontId="8" fillId="0" borderId="9" xfId="0" applyNumberFormat="1" applyFont="1" applyFill="1" applyBorder="1" applyAlignment="1">
      <alignment horizontal="center"/>
    </xf>
    <xf numFmtId="166" fontId="10" fillId="0" borderId="10" xfId="1" applyNumberFormat="1" applyFont="1" applyFill="1" applyBorder="1" applyAlignment="1" applyProtection="1">
      <alignment wrapText="1"/>
      <protection hidden="1"/>
    </xf>
    <xf numFmtId="167" fontId="7" fillId="0" borderId="1" xfId="2" applyNumberFormat="1" applyFont="1" applyFill="1" applyBorder="1" applyAlignment="1" applyProtection="1">
      <alignment horizontal="center"/>
      <protection hidden="1"/>
    </xf>
    <xf numFmtId="168" fontId="8" fillId="0" borderId="9" xfId="0" applyNumberFormat="1" applyFont="1" applyFill="1" applyBorder="1" applyAlignment="1">
      <alignment horizontal="center"/>
    </xf>
    <xf numFmtId="167" fontId="14" fillId="0" borderId="1" xfId="2" applyNumberFormat="1" applyFont="1" applyFill="1" applyBorder="1" applyAlignment="1" applyProtection="1">
      <alignment horizontal="center"/>
      <protection hidden="1"/>
    </xf>
    <xf numFmtId="168" fontId="13" fillId="0" borderId="9" xfId="0" applyNumberFormat="1" applyFont="1" applyFill="1" applyBorder="1" applyAlignment="1">
      <alignment horizontal="center"/>
    </xf>
    <xf numFmtId="170" fontId="13" fillId="0" borderId="1" xfId="1" applyNumberFormat="1" applyFont="1" applyFill="1" applyBorder="1" applyAlignment="1" applyProtection="1">
      <alignment horizontal="center"/>
      <protection hidden="1"/>
    </xf>
    <xf numFmtId="167" fontId="13" fillId="0" borderId="1" xfId="4" applyNumberFormat="1" applyFont="1" applyFill="1" applyBorder="1" applyAlignment="1">
      <alignment horizontal="center" vertical="center"/>
    </xf>
    <xf numFmtId="171" fontId="8" fillId="0" borderId="1" xfId="4" applyNumberFormat="1" applyFont="1" applyFill="1" applyBorder="1" applyAlignment="1" applyProtection="1">
      <protection hidden="1"/>
    </xf>
    <xf numFmtId="171" fontId="13" fillId="0" borderId="1" xfId="4" applyNumberFormat="1" applyFont="1" applyFill="1" applyBorder="1" applyAlignment="1" applyProtection="1">
      <protection hidden="1"/>
    </xf>
    <xf numFmtId="170" fontId="8" fillId="0" borderId="1" xfId="1" applyNumberFormat="1" applyFont="1" applyFill="1" applyBorder="1" applyAlignment="1" applyProtection="1">
      <alignment horizontal="center"/>
      <protection hidden="1"/>
    </xf>
    <xf numFmtId="167" fontId="19" fillId="0" borderId="1" xfId="4" applyNumberFormat="1" applyFont="1" applyFill="1" applyBorder="1" applyAlignment="1" applyProtection="1">
      <alignment horizontal="center"/>
      <protection hidden="1"/>
    </xf>
    <xf numFmtId="167" fontId="19" fillId="0" borderId="1" xfId="4" applyNumberFormat="1" applyFont="1" applyFill="1" applyBorder="1" applyAlignment="1">
      <alignment horizontal="center"/>
    </xf>
    <xf numFmtId="166" fontId="18" fillId="0" borderId="2" xfId="1" applyNumberFormat="1" applyFont="1" applyFill="1" applyBorder="1" applyAlignment="1" applyProtection="1">
      <alignment wrapText="1"/>
      <protection hidden="1"/>
    </xf>
    <xf numFmtId="166" fontId="20" fillId="0" borderId="1" xfId="1" applyNumberFormat="1" applyFont="1" applyFill="1" applyBorder="1" applyAlignment="1" applyProtection="1">
      <alignment horizontal="center" wrapText="1"/>
      <protection hidden="1"/>
    </xf>
    <xf numFmtId="169" fontId="20" fillId="0" borderId="1" xfId="1" applyNumberFormat="1" applyFont="1" applyFill="1" applyBorder="1" applyAlignment="1" applyProtection="1">
      <alignment horizontal="center"/>
      <protection hidden="1"/>
    </xf>
    <xf numFmtId="165" fontId="20" fillId="0" borderId="1" xfId="1" applyNumberFormat="1" applyFont="1" applyFill="1" applyBorder="1" applyAlignment="1" applyProtection="1">
      <alignment horizontal="center"/>
      <protection hidden="1"/>
    </xf>
    <xf numFmtId="166" fontId="20" fillId="0" borderId="1" xfId="1" applyNumberFormat="1" applyFont="1" applyFill="1" applyBorder="1" applyAlignment="1" applyProtection="1">
      <alignment horizontal="center"/>
      <protection hidden="1"/>
    </xf>
    <xf numFmtId="167" fontId="20" fillId="0" borderId="1" xfId="4" applyNumberFormat="1" applyFont="1" applyFill="1" applyBorder="1" applyAlignment="1">
      <alignment horizontal="center"/>
    </xf>
    <xf numFmtId="171" fontId="13" fillId="0" borderId="1" xfId="4" applyNumberFormat="1" applyFont="1" applyFill="1" applyBorder="1" applyAlignment="1" applyProtection="1">
      <alignment horizontal="center"/>
      <protection hidden="1"/>
    </xf>
    <xf numFmtId="166" fontId="21" fillId="0" borderId="2" xfId="1" applyNumberFormat="1" applyFont="1" applyFill="1" applyBorder="1" applyAlignment="1" applyProtection="1">
      <alignment wrapText="1"/>
      <protection hidden="1"/>
    </xf>
    <xf numFmtId="172" fontId="13" fillId="0" borderId="1" xfId="4" applyNumberFormat="1" applyFont="1" applyFill="1" applyBorder="1" applyAlignment="1" applyProtection="1">
      <alignment horizontal="center"/>
      <protection hidden="1"/>
    </xf>
    <xf numFmtId="166" fontId="21" fillId="0" borderId="1" xfId="1" applyNumberFormat="1" applyFont="1" applyFill="1" applyBorder="1" applyAlignment="1" applyProtection="1">
      <alignment wrapText="1"/>
      <protection hidden="1"/>
    </xf>
    <xf numFmtId="166" fontId="21" fillId="0" borderId="1" xfId="1" applyNumberFormat="1" applyFont="1" applyFill="1" applyBorder="1" applyAlignment="1" applyProtection="1">
      <alignment horizontal="center" wrapText="1"/>
      <protection hidden="1"/>
    </xf>
    <xf numFmtId="169" fontId="21" fillId="0" borderId="1" xfId="1" applyNumberFormat="1" applyFont="1" applyFill="1" applyBorder="1" applyAlignment="1" applyProtection="1">
      <alignment horizontal="center"/>
      <protection hidden="1"/>
    </xf>
    <xf numFmtId="165" fontId="21" fillId="0" borderId="1" xfId="1" applyNumberFormat="1" applyFont="1" applyFill="1" applyBorder="1" applyAlignment="1" applyProtection="1">
      <alignment horizontal="center"/>
      <protection hidden="1"/>
    </xf>
    <xf numFmtId="166" fontId="22" fillId="0" borderId="1" xfId="1" applyNumberFormat="1" applyFont="1" applyFill="1" applyBorder="1" applyAlignment="1" applyProtection="1">
      <alignment horizontal="center"/>
      <protection hidden="1"/>
    </xf>
    <xf numFmtId="172" fontId="13" fillId="0" borderId="12" xfId="4" applyNumberFormat="1" applyFont="1" applyFill="1" applyBorder="1" applyAlignment="1" applyProtection="1">
      <alignment horizontal="center"/>
      <protection hidden="1"/>
    </xf>
    <xf numFmtId="166" fontId="21" fillId="0" borderId="1" xfId="1" applyNumberFormat="1" applyFont="1" applyFill="1" applyBorder="1" applyAlignment="1" applyProtection="1">
      <alignment horizontal="center"/>
      <protection hidden="1"/>
    </xf>
    <xf numFmtId="166" fontId="16" fillId="0" borderId="2" xfId="1" applyNumberFormat="1" applyFont="1" applyFill="1" applyBorder="1" applyAlignment="1" applyProtection="1">
      <alignment wrapText="1"/>
      <protection hidden="1"/>
    </xf>
    <xf numFmtId="166" fontId="5" fillId="0" borderId="2" xfId="1" applyNumberFormat="1" applyFont="1" applyFill="1" applyBorder="1" applyAlignment="1" applyProtection="1">
      <alignment wrapText="1"/>
      <protection hidden="1"/>
    </xf>
    <xf numFmtId="167" fontId="8" fillId="0" borderId="1" xfId="4" applyNumberFormat="1" applyFont="1" applyFill="1" applyBorder="1" applyAlignment="1" applyProtection="1">
      <alignment horizontal="center"/>
      <protection hidden="1"/>
    </xf>
    <xf numFmtId="170" fontId="19" fillId="0" borderId="1" xfId="1" applyNumberFormat="1" applyFont="1" applyFill="1" applyBorder="1" applyAlignment="1" applyProtection="1">
      <alignment horizontal="center"/>
      <protection hidden="1"/>
    </xf>
    <xf numFmtId="168" fontId="19" fillId="0" borderId="1" xfId="1" applyNumberFormat="1" applyFont="1" applyFill="1" applyBorder="1" applyAlignment="1" applyProtection="1">
      <alignment horizontal="center"/>
      <protection hidden="1"/>
    </xf>
    <xf numFmtId="168" fontId="13" fillId="0" borderId="1" xfId="1" applyNumberFormat="1" applyFont="1" applyFill="1" applyBorder="1" applyAlignment="1" applyProtection="1">
      <alignment horizontal="center"/>
      <protection hidden="1"/>
    </xf>
    <xf numFmtId="166" fontId="12" fillId="0" borderId="13" xfId="1" applyNumberFormat="1" applyFont="1" applyFill="1" applyBorder="1" applyAlignment="1" applyProtection="1">
      <alignment wrapText="1"/>
      <protection hidden="1"/>
    </xf>
    <xf numFmtId="0" fontId="12" fillId="0" borderId="14" xfId="1" applyNumberFormat="1" applyFont="1" applyFill="1" applyBorder="1" applyAlignment="1" applyProtection="1">
      <alignment wrapText="1"/>
      <protection hidden="1"/>
    </xf>
    <xf numFmtId="0" fontId="13" fillId="0" borderId="4" xfId="1" applyNumberFormat="1" applyFont="1" applyFill="1" applyBorder="1" applyAlignment="1" applyProtection="1">
      <alignment horizontal="center"/>
      <protection hidden="1"/>
    </xf>
    <xf numFmtId="168" fontId="8" fillId="0" borderId="15" xfId="0" applyNumberFormat="1" applyFont="1" applyFill="1" applyBorder="1" applyAlignment="1">
      <alignment horizontal="center"/>
    </xf>
    <xf numFmtId="164" fontId="27" fillId="0" borderId="0" xfId="4" applyNumberFormat="1" applyFont="1" applyFill="1" applyAlignment="1">
      <alignment horizontal="right"/>
    </xf>
    <xf numFmtId="0" fontId="3" fillId="0" borderId="0" xfId="3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0" fillId="0" borderId="16" xfId="0" applyBorder="1" applyAlignment="1">
      <alignment horizontal="center"/>
    </xf>
    <xf numFmtId="0" fontId="26" fillId="0" borderId="17" xfId="0" applyFont="1" applyFill="1" applyBorder="1" applyAlignment="1">
      <alignment horizontal="center" wrapText="1"/>
    </xf>
    <xf numFmtId="0" fontId="26" fillId="0" borderId="18" xfId="0" applyFont="1" applyFill="1" applyBorder="1" applyAlignment="1">
      <alignment horizontal="center" wrapText="1"/>
    </xf>
    <xf numFmtId="0" fontId="5" fillId="0" borderId="6" xfId="1" applyNumberFormat="1" applyFont="1" applyFill="1" applyBorder="1" applyAlignment="1" applyProtection="1">
      <alignment horizontal="center"/>
      <protection hidden="1"/>
    </xf>
    <xf numFmtId="0" fontId="26" fillId="0" borderId="8" xfId="0" applyFont="1" applyFill="1" applyBorder="1" applyAlignment="1"/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26" fillId="0" borderId="20" xfId="0" applyFont="1" applyFill="1" applyBorder="1" applyAlignment="1">
      <alignment wrapText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6" fillId="0" borderId="8" xfId="0" applyFont="1" applyFill="1" applyBorder="1" applyAlignment="1">
      <alignment wrapText="1"/>
    </xf>
  </cellXfs>
  <cellStyles count="5">
    <cellStyle name="Обычный" xfId="0" builtinId="0"/>
    <cellStyle name="Обычный 2" xfId="1"/>
    <cellStyle name="Обычный_tmp" xfId="2"/>
    <cellStyle name="Обычный_Tmp2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6"/>
  <sheetViews>
    <sheetView tabSelected="1" workbookViewId="0">
      <selection activeCell="K1" sqref="K1"/>
    </sheetView>
  </sheetViews>
  <sheetFormatPr defaultRowHeight="15"/>
  <cols>
    <col min="1" max="1" width="36.5703125" customWidth="1"/>
    <col min="9" max="9" width="11" customWidth="1"/>
  </cols>
  <sheetData>
    <row r="1" spans="1:11" ht="15.75">
      <c r="G1" s="31"/>
      <c r="K1" s="88" t="s">
        <v>100</v>
      </c>
    </row>
    <row r="2" spans="1:11" ht="15.75">
      <c r="G2" s="31"/>
      <c r="K2" s="88" t="s">
        <v>101</v>
      </c>
    </row>
    <row r="3" spans="1:11" ht="15.75">
      <c r="G3" s="31"/>
      <c r="K3" s="88" t="s">
        <v>0</v>
      </c>
    </row>
    <row r="4" spans="1:11" ht="15.75">
      <c r="G4" s="31"/>
      <c r="K4" s="88" t="s">
        <v>102</v>
      </c>
    </row>
    <row r="5" spans="1:11" ht="15" customHeight="1">
      <c r="A5" s="89" t="s">
        <v>1</v>
      </c>
      <c r="B5" s="89"/>
      <c r="C5" s="89"/>
      <c r="D5" s="89"/>
      <c r="E5" s="89"/>
      <c r="F5" s="89"/>
      <c r="G5" s="89"/>
      <c r="H5" s="89"/>
      <c r="I5" s="90"/>
      <c r="J5" s="90"/>
      <c r="K5" s="90"/>
    </row>
    <row r="6" spans="1:11" ht="54.75" customHeight="1">
      <c r="A6" s="89"/>
      <c r="B6" s="89"/>
      <c r="C6" s="89"/>
      <c r="D6" s="89"/>
      <c r="E6" s="89"/>
      <c r="F6" s="89"/>
      <c r="G6" s="89"/>
      <c r="H6" s="89"/>
      <c r="I6" s="90"/>
      <c r="J6" s="90"/>
      <c r="K6" s="90"/>
    </row>
    <row r="7" spans="1:11" ht="15.75" thickBot="1">
      <c r="H7" s="1"/>
      <c r="J7" s="91" t="s">
        <v>2</v>
      </c>
      <c r="K7" s="91"/>
    </row>
    <row r="8" spans="1:11">
      <c r="A8" s="33"/>
      <c r="B8" s="34"/>
      <c r="C8" s="34"/>
      <c r="D8" s="34"/>
      <c r="E8" s="34"/>
      <c r="F8" s="94" t="s">
        <v>3</v>
      </c>
      <c r="G8" s="96" t="s">
        <v>4</v>
      </c>
      <c r="H8" s="98" t="s">
        <v>5</v>
      </c>
      <c r="I8" s="98" t="s">
        <v>99</v>
      </c>
      <c r="J8" s="92" t="s">
        <v>6</v>
      </c>
      <c r="K8" s="93"/>
    </row>
    <row r="9" spans="1:11" ht="64.5">
      <c r="A9" s="35" t="s">
        <v>7</v>
      </c>
      <c r="B9" s="36" t="s">
        <v>8</v>
      </c>
      <c r="C9" s="36" t="s">
        <v>9</v>
      </c>
      <c r="D9" s="36" t="s">
        <v>10</v>
      </c>
      <c r="E9" s="36" t="s">
        <v>11</v>
      </c>
      <c r="F9" s="95"/>
      <c r="G9" s="97"/>
      <c r="H9" s="99"/>
      <c r="I9" s="99"/>
      <c r="J9" s="37" t="s">
        <v>12</v>
      </c>
      <c r="K9" s="38" t="s">
        <v>13</v>
      </c>
    </row>
    <row r="10" spans="1:11">
      <c r="A10" s="39" t="s">
        <v>14</v>
      </c>
      <c r="B10" s="40">
        <v>1</v>
      </c>
      <c r="C10" s="40">
        <v>2</v>
      </c>
      <c r="D10" s="40">
        <v>3</v>
      </c>
      <c r="E10" s="40">
        <v>4</v>
      </c>
      <c r="F10" s="40">
        <v>5</v>
      </c>
      <c r="G10" s="41">
        <v>6</v>
      </c>
      <c r="H10" s="42">
        <v>7</v>
      </c>
      <c r="I10" s="43">
        <v>9</v>
      </c>
      <c r="J10" s="44">
        <v>10</v>
      </c>
      <c r="K10" s="45">
        <v>11</v>
      </c>
    </row>
    <row r="11" spans="1:11">
      <c r="A11" s="46" t="s">
        <v>15</v>
      </c>
      <c r="B11" s="47" t="s">
        <v>16</v>
      </c>
      <c r="C11" s="47" t="s">
        <v>17</v>
      </c>
      <c r="D11" s="47" t="s">
        <v>17</v>
      </c>
      <c r="E11" s="21">
        <v>0</v>
      </c>
      <c r="F11" s="22">
        <v>0</v>
      </c>
      <c r="G11" s="48">
        <f>G151</f>
        <v>63803.3</v>
      </c>
      <c r="H11" s="48">
        <f>H151</f>
        <v>135324.36000000002</v>
      </c>
      <c r="I11" s="48">
        <f>I151</f>
        <v>132924.9</v>
      </c>
      <c r="J11" s="2">
        <f t="shared" ref="J11:J17" si="0">I11*100/G11</f>
        <v>208.33546227232759</v>
      </c>
      <c r="K11" s="49">
        <f t="shared" ref="K11:K22" si="1">I11*100/H11</f>
        <v>98.226882432697252</v>
      </c>
    </row>
    <row r="12" spans="1:11" ht="21" customHeight="1">
      <c r="A12" s="50" t="s">
        <v>18</v>
      </c>
      <c r="B12" s="19">
        <v>650</v>
      </c>
      <c r="C12" s="20">
        <v>1</v>
      </c>
      <c r="D12" s="20">
        <v>0</v>
      </c>
      <c r="E12" s="21">
        <v>0</v>
      </c>
      <c r="F12" s="22">
        <v>0</v>
      </c>
      <c r="G12" s="2">
        <f>G13+G16+G23+G26</f>
        <v>30103.5</v>
      </c>
      <c r="H12" s="2">
        <f>H13+H16+H23+H26</f>
        <v>36066.460000000006</v>
      </c>
      <c r="I12" s="2">
        <f>I13+I16+I23+I26</f>
        <v>35605.9</v>
      </c>
      <c r="J12" s="2">
        <f t="shared" si="0"/>
        <v>118.27827329048117</v>
      </c>
      <c r="K12" s="49">
        <f t="shared" si="1"/>
        <v>98.723024106053089</v>
      </c>
    </row>
    <row r="13" spans="1:11" ht="57" customHeight="1">
      <c r="A13" s="18" t="s">
        <v>19</v>
      </c>
      <c r="B13" s="19">
        <v>650</v>
      </c>
      <c r="C13" s="20">
        <v>1</v>
      </c>
      <c r="D13" s="20">
        <v>2</v>
      </c>
      <c r="E13" s="21">
        <v>0</v>
      </c>
      <c r="F13" s="22">
        <v>0</v>
      </c>
      <c r="G13" s="22">
        <f t="shared" ref="G13:I14" si="2">G14</f>
        <v>1504</v>
      </c>
      <c r="H13" s="51">
        <f t="shared" si="2"/>
        <v>1542</v>
      </c>
      <c r="I13" s="51">
        <f t="shared" si="2"/>
        <v>1542</v>
      </c>
      <c r="J13" s="2">
        <f t="shared" si="0"/>
        <v>102.52659574468085</v>
      </c>
      <c r="K13" s="52">
        <f t="shared" si="1"/>
        <v>100</v>
      </c>
    </row>
    <row r="14" spans="1:11">
      <c r="A14" s="10" t="s">
        <v>20</v>
      </c>
      <c r="B14" s="6">
        <v>650</v>
      </c>
      <c r="C14" s="7">
        <v>1</v>
      </c>
      <c r="D14" s="7">
        <v>2</v>
      </c>
      <c r="E14" s="8">
        <v>20300</v>
      </c>
      <c r="F14" s="9">
        <v>0</v>
      </c>
      <c r="G14" s="9">
        <f t="shared" si="2"/>
        <v>1504</v>
      </c>
      <c r="H14" s="53">
        <f t="shared" si="2"/>
        <v>1542</v>
      </c>
      <c r="I14" s="3">
        <f t="shared" si="2"/>
        <v>1542</v>
      </c>
      <c r="J14" s="3">
        <f t="shared" si="0"/>
        <v>102.52659574468085</v>
      </c>
      <c r="K14" s="54">
        <f t="shared" si="1"/>
        <v>100</v>
      </c>
    </row>
    <row r="15" spans="1:11" ht="15" customHeight="1">
      <c r="A15" s="10" t="s">
        <v>21</v>
      </c>
      <c r="B15" s="6">
        <v>650</v>
      </c>
      <c r="C15" s="7">
        <v>1</v>
      </c>
      <c r="D15" s="7">
        <v>2</v>
      </c>
      <c r="E15" s="8">
        <v>20300</v>
      </c>
      <c r="F15" s="9">
        <v>121</v>
      </c>
      <c r="G15" s="55">
        <v>1504</v>
      </c>
      <c r="H15" s="53">
        <v>1542</v>
      </c>
      <c r="I15" s="56">
        <v>1542</v>
      </c>
      <c r="J15" s="3">
        <f t="shared" si="0"/>
        <v>102.52659574468085</v>
      </c>
      <c r="K15" s="54">
        <f t="shared" si="1"/>
        <v>100</v>
      </c>
    </row>
    <row r="16" spans="1:11" ht="79.5" customHeight="1">
      <c r="A16" s="18" t="s">
        <v>22</v>
      </c>
      <c r="B16" s="19">
        <v>650</v>
      </c>
      <c r="C16" s="20">
        <v>1</v>
      </c>
      <c r="D16" s="20">
        <v>4</v>
      </c>
      <c r="E16" s="21">
        <v>0</v>
      </c>
      <c r="F16" s="22">
        <v>0</v>
      </c>
      <c r="G16" s="57">
        <f>G17</f>
        <v>21235</v>
      </c>
      <c r="H16" s="2">
        <f>H17</f>
        <v>24510.500000000004</v>
      </c>
      <c r="I16" s="2">
        <f>I17</f>
        <v>24510.500000000004</v>
      </c>
      <c r="J16" s="2">
        <f t="shared" si="0"/>
        <v>115.42500588650815</v>
      </c>
      <c r="K16" s="52">
        <f t="shared" si="1"/>
        <v>100</v>
      </c>
    </row>
    <row r="17" spans="1:11">
      <c r="A17" s="10" t="s">
        <v>23</v>
      </c>
      <c r="B17" s="6">
        <v>650</v>
      </c>
      <c r="C17" s="7">
        <v>1</v>
      </c>
      <c r="D17" s="7">
        <v>4</v>
      </c>
      <c r="E17" s="8">
        <v>20400</v>
      </c>
      <c r="F17" s="9">
        <v>0</v>
      </c>
      <c r="G17" s="58">
        <f>G18+G19+G20+G21</f>
        <v>21235</v>
      </c>
      <c r="H17" s="3">
        <f>H18+H19+H20+H21</f>
        <v>24510.500000000004</v>
      </c>
      <c r="I17" s="3">
        <f>I18+I19+I20+I21</f>
        <v>24510.500000000004</v>
      </c>
      <c r="J17" s="3">
        <f t="shared" si="0"/>
        <v>115.42500588650815</v>
      </c>
      <c r="K17" s="54">
        <f t="shared" si="1"/>
        <v>100</v>
      </c>
    </row>
    <row r="18" spans="1:11" ht="17.25" customHeight="1">
      <c r="A18" s="10" t="s">
        <v>21</v>
      </c>
      <c r="B18" s="6">
        <v>650</v>
      </c>
      <c r="C18" s="7">
        <v>1</v>
      </c>
      <c r="D18" s="7">
        <v>4</v>
      </c>
      <c r="E18" s="8">
        <v>20400</v>
      </c>
      <c r="F18" s="9">
        <v>121</v>
      </c>
      <c r="G18" s="58">
        <v>21015</v>
      </c>
      <c r="H18" s="53">
        <v>21811</v>
      </c>
      <c r="I18" s="3">
        <v>21811</v>
      </c>
      <c r="J18" s="3">
        <v>17460.7</v>
      </c>
      <c r="K18" s="54">
        <f t="shared" si="1"/>
        <v>100</v>
      </c>
    </row>
    <row r="19" spans="1:11">
      <c r="A19" s="10" t="s">
        <v>24</v>
      </c>
      <c r="B19" s="6">
        <v>650</v>
      </c>
      <c r="C19" s="7">
        <v>1</v>
      </c>
      <c r="D19" s="7">
        <v>4</v>
      </c>
      <c r="E19" s="8">
        <v>20400</v>
      </c>
      <c r="F19" s="9">
        <v>244</v>
      </c>
      <c r="G19" s="58">
        <v>10</v>
      </c>
      <c r="H19" s="16">
        <v>2106.9</v>
      </c>
      <c r="I19" s="3">
        <v>2106.9</v>
      </c>
      <c r="J19" s="3">
        <f>I19*100/G19</f>
        <v>21069</v>
      </c>
      <c r="K19" s="54">
        <f t="shared" si="1"/>
        <v>100</v>
      </c>
    </row>
    <row r="20" spans="1:11" ht="28.5" customHeight="1">
      <c r="A20" s="10" t="s">
        <v>25</v>
      </c>
      <c r="B20" s="6">
        <v>650</v>
      </c>
      <c r="C20" s="7">
        <v>1</v>
      </c>
      <c r="D20" s="7">
        <v>4</v>
      </c>
      <c r="E20" s="8">
        <v>20400</v>
      </c>
      <c r="F20" s="9">
        <v>852</v>
      </c>
      <c r="G20" s="58">
        <v>150</v>
      </c>
      <c r="H20" s="16">
        <v>531.70000000000005</v>
      </c>
      <c r="I20" s="3">
        <v>531.70000000000005</v>
      </c>
      <c r="J20" s="3">
        <f>I20*100/G20</f>
        <v>354.4666666666667</v>
      </c>
      <c r="K20" s="54">
        <f t="shared" si="1"/>
        <v>100</v>
      </c>
    </row>
    <row r="21" spans="1:11" ht="67.5" customHeight="1">
      <c r="A21" s="26" t="s">
        <v>26</v>
      </c>
      <c r="B21" s="6">
        <v>650</v>
      </c>
      <c r="C21" s="7">
        <v>1</v>
      </c>
      <c r="D21" s="7">
        <v>4</v>
      </c>
      <c r="E21" s="8">
        <v>7951910</v>
      </c>
      <c r="F21" s="9">
        <v>0</v>
      </c>
      <c r="G21" s="16">
        <f>G22</f>
        <v>60</v>
      </c>
      <c r="H21" s="16">
        <f>H22</f>
        <v>60.9</v>
      </c>
      <c r="I21" s="3">
        <f>I22</f>
        <v>60.9</v>
      </c>
      <c r="J21" s="3">
        <f>I21*100/G21</f>
        <v>101.5</v>
      </c>
      <c r="K21" s="54">
        <f t="shared" si="1"/>
        <v>100</v>
      </c>
    </row>
    <row r="22" spans="1:11">
      <c r="A22" s="10" t="s">
        <v>24</v>
      </c>
      <c r="B22" s="6">
        <v>650</v>
      </c>
      <c r="C22" s="7">
        <v>1</v>
      </c>
      <c r="D22" s="7">
        <v>4</v>
      </c>
      <c r="E22" s="8">
        <v>7951910</v>
      </c>
      <c r="F22" s="9">
        <v>244</v>
      </c>
      <c r="G22" s="16">
        <v>60</v>
      </c>
      <c r="H22" s="16">
        <v>60.9</v>
      </c>
      <c r="I22" s="3">
        <v>60.9</v>
      </c>
      <c r="J22" s="3">
        <f>I22*100/G22</f>
        <v>101.5</v>
      </c>
      <c r="K22" s="54">
        <f t="shared" si="1"/>
        <v>100</v>
      </c>
    </row>
    <row r="23" spans="1:11">
      <c r="A23" s="18" t="s">
        <v>27</v>
      </c>
      <c r="B23" s="19">
        <v>650</v>
      </c>
      <c r="C23" s="20">
        <v>1</v>
      </c>
      <c r="D23" s="20">
        <v>11</v>
      </c>
      <c r="E23" s="21">
        <v>0</v>
      </c>
      <c r="F23" s="22">
        <v>0</v>
      </c>
      <c r="G23" s="59">
        <f>G24</f>
        <v>133.5</v>
      </c>
      <c r="H23" s="23"/>
      <c r="I23" s="2"/>
      <c r="J23" s="3"/>
      <c r="K23" s="54"/>
    </row>
    <row r="24" spans="1:11">
      <c r="A24" s="10" t="s">
        <v>28</v>
      </c>
      <c r="B24" s="6">
        <v>650</v>
      </c>
      <c r="C24" s="7">
        <v>1</v>
      </c>
      <c r="D24" s="7">
        <v>11</v>
      </c>
      <c r="E24" s="8">
        <v>700500</v>
      </c>
      <c r="F24" s="9">
        <v>0</v>
      </c>
      <c r="G24" s="55">
        <f>G25</f>
        <v>133.5</v>
      </c>
      <c r="H24" s="16"/>
      <c r="I24" s="3"/>
      <c r="J24" s="3"/>
      <c r="K24" s="54"/>
    </row>
    <row r="25" spans="1:11">
      <c r="A25" s="10" t="s">
        <v>29</v>
      </c>
      <c r="B25" s="6">
        <v>650</v>
      </c>
      <c r="C25" s="7">
        <v>1</v>
      </c>
      <c r="D25" s="7">
        <v>11</v>
      </c>
      <c r="E25" s="8">
        <v>700500</v>
      </c>
      <c r="F25" s="9">
        <v>870</v>
      </c>
      <c r="G25" s="55">
        <v>133.5</v>
      </c>
      <c r="H25" s="16"/>
      <c r="I25" s="3"/>
      <c r="J25" s="3"/>
      <c r="K25" s="54"/>
    </row>
    <row r="26" spans="1:11" ht="26.25">
      <c r="A26" s="18" t="s">
        <v>30</v>
      </c>
      <c r="B26" s="19">
        <v>650</v>
      </c>
      <c r="C26" s="20">
        <v>1</v>
      </c>
      <c r="D26" s="20">
        <v>13</v>
      </c>
      <c r="E26" s="21">
        <v>0</v>
      </c>
      <c r="F26" s="22">
        <v>0</v>
      </c>
      <c r="G26" s="23">
        <f>G27+G29+G32</f>
        <v>7231</v>
      </c>
      <c r="H26" s="23">
        <f>H27+H29+H32</f>
        <v>10013.960000000001</v>
      </c>
      <c r="I26" s="23">
        <f>I27+I29+I32</f>
        <v>9553.4</v>
      </c>
      <c r="J26" s="2">
        <f>I26*100/G26</f>
        <v>132.11727285299406</v>
      </c>
      <c r="K26" s="52">
        <f t="shared" ref="K26:K36" si="3">I26*100/H26</f>
        <v>95.400820454645313</v>
      </c>
    </row>
    <row r="27" spans="1:11" ht="24.75">
      <c r="A27" s="4" t="s">
        <v>31</v>
      </c>
      <c r="B27" s="11">
        <v>650</v>
      </c>
      <c r="C27" s="12">
        <v>1</v>
      </c>
      <c r="D27" s="12">
        <v>13</v>
      </c>
      <c r="E27" s="13">
        <v>920300</v>
      </c>
      <c r="F27" s="14">
        <v>0</v>
      </c>
      <c r="G27" s="14"/>
      <c r="H27" s="60">
        <f>H28</f>
        <v>1339.8</v>
      </c>
      <c r="I27" s="60">
        <f>I28</f>
        <v>1339.8</v>
      </c>
      <c r="J27" s="3"/>
      <c r="K27" s="54">
        <f t="shared" si="3"/>
        <v>100</v>
      </c>
    </row>
    <row r="28" spans="1:11">
      <c r="A28" s="10" t="s">
        <v>24</v>
      </c>
      <c r="B28" s="11">
        <v>650</v>
      </c>
      <c r="C28" s="7">
        <v>1</v>
      </c>
      <c r="D28" s="7">
        <v>13</v>
      </c>
      <c r="E28" s="13">
        <v>920300</v>
      </c>
      <c r="F28" s="14">
        <v>244</v>
      </c>
      <c r="G28" s="14"/>
      <c r="H28" s="15">
        <v>1339.8</v>
      </c>
      <c r="I28" s="61">
        <v>1339.8</v>
      </c>
      <c r="J28" s="3"/>
      <c r="K28" s="54">
        <f t="shared" si="3"/>
        <v>100</v>
      </c>
    </row>
    <row r="29" spans="1:11" ht="24.75">
      <c r="A29" s="4" t="s">
        <v>32</v>
      </c>
      <c r="B29" s="11">
        <v>650</v>
      </c>
      <c r="C29" s="7">
        <v>1</v>
      </c>
      <c r="D29" s="7">
        <v>13</v>
      </c>
      <c r="E29" s="8">
        <v>920305</v>
      </c>
      <c r="F29" s="14">
        <v>0</v>
      </c>
      <c r="G29" s="15">
        <f>G30+G31</f>
        <v>1200</v>
      </c>
      <c r="H29" s="15">
        <f>H30</f>
        <v>864.6</v>
      </c>
      <c r="I29" s="15">
        <f>I30</f>
        <v>864.6</v>
      </c>
      <c r="J29" s="3">
        <f t="shared" ref="J29:J36" si="4">I29*100/G29</f>
        <v>72.05</v>
      </c>
      <c r="K29" s="54">
        <f t="shared" si="3"/>
        <v>100</v>
      </c>
    </row>
    <row r="30" spans="1:11" ht="23.25">
      <c r="A30" s="10" t="s">
        <v>33</v>
      </c>
      <c r="B30" s="6">
        <v>650</v>
      </c>
      <c r="C30" s="7">
        <v>1</v>
      </c>
      <c r="D30" s="7">
        <v>13</v>
      </c>
      <c r="E30" s="8">
        <v>920305</v>
      </c>
      <c r="F30" s="9">
        <v>122</v>
      </c>
      <c r="G30" s="58">
        <v>1120</v>
      </c>
      <c r="H30" s="16">
        <v>864.6</v>
      </c>
      <c r="I30" s="3">
        <v>864.6</v>
      </c>
      <c r="J30" s="3">
        <f t="shared" si="4"/>
        <v>77.196428571428569</v>
      </c>
      <c r="K30" s="54">
        <f t="shared" si="3"/>
        <v>100</v>
      </c>
    </row>
    <row r="31" spans="1:11">
      <c r="A31" s="10" t="s">
        <v>24</v>
      </c>
      <c r="B31" s="6">
        <v>650</v>
      </c>
      <c r="C31" s="7">
        <v>1</v>
      </c>
      <c r="D31" s="7">
        <v>13</v>
      </c>
      <c r="E31" s="8">
        <v>920305</v>
      </c>
      <c r="F31" s="9">
        <v>244</v>
      </c>
      <c r="G31" s="58">
        <v>80</v>
      </c>
      <c r="H31" s="16"/>
      <c r="I31" s="3"/>
      <c r="J31" s="3"/>
      <c r="K31" s="54"/>
    </row>
    <row r="32" spans="1:11" ht="24.75">
      <c r="A32" s="62" t="s">
        <v>34</v>
      </c>
      <c r="B32" s="63">
        <v>650</v>
      </c>
      <c r="C32" s="64">
        <v>1</v>
      </c>
      <c r="D32" s="64">
        <v>13</v>
      </c>
      <c r="E32" s="65">
        <v>939900</v>
      </c>
      <c r="F32" s="66">
        <v>0</v>
      </c>
      <c r="G32" s="67">
        <f>G33+G34+G35</f>
        <v>6031</v>
      </c>
      <c r="H32" s="67">
        <f>H33+H34+H35+H37</f>
        <v>7809.56</v>
      </c>
      <c r="I32" s="67">
        <f>I33+I34+I35+I37</f>
        <v>7349</v>
      </c>
      <c r="J32" s="2">
        <f t="shared" si="4"/>
        <v>121.85375559608688</v>
      </c>
      <c r="K32" s="52">
        <f t="shared" si="3"/>
        <v>94.102612695209459</v>
      </c>
    </row>
    <row r="33" spans="1:11" ht="23.25">
      <c r="A33" s="10" t="s">
        <v>35</v>
      </c>
      <c r="B33" s="6">
        <v>650</v>
      </c>
      <c r="C33" s="7">
        <v>1</v>
      </c>
      <c r="D33" s="7">
        <v>13</v>
      </c>
      <c r="E33" s="8">
        <v>939900</v>
      </c>
      <c r="F33" s="9">
        <v>112</v>
      </c>
      <c r="G33" s="9">
        <v>200</v>
      </c>
      <c r="H33" s="16">
        <v>169.7</v>
      </c>
      <c r="I33" s="3">
        <v>169.7</v>
      </c>
      <c r="J33" s="3">
        <f t="shared" si="4"/>
        <v>84.85</v>
      </c>
      <c r="K33" s="54">
        <f t="shared" si="3"/>
        <v>100</v>
      </c>
    </row>
    <row r="34" spans="1:11">
      <c r="A34" s="10" t="s">
        <v>21</v>
      </c>
      <c r="B34" s="6">
        <v>650</v>
      </c>
      <c r="C34" s="7">
        <v>1</v>
      </c>
      <c r="D34" s="7">
        <v>13</v>
      </c>
      <c r="E34" s="8">
        <v>939900</v>
      </c>
      <c r="F34" s="9">
        <v>121</v>
      </c>
      <c r="G34" s="68">
        <v>3725</v>
      </c>
      <c r="H34" s="16">
        <v>4222.7</v>
      </c>
      <c r="I34" s="3">
        <v>4222.7</v>
      </c>
      <c r="J34" s="3">
        <f t="shared" si="4"/>
        <v>113.36107382550335</v>
      </c>
      <c r="K34" s="54">
        <f t="shared" si="3"/>
        <v>100</v>
      </c>
    </row>
    <row r="35" spans="1:11">
      <c r="A35" s="10" t="s">
        <v>24</v>
      </c>
      <c r="B35" s="6">
        <v>650</v>
      </c>
      <c r="C35" s="7">
        <v>1</v>
      </c>
      <c r="D35" s="7">
        <v>13</v>
      </c>
      <c r="E35" s="8">
        <v>939900</v>
      </c>
      <c r="F35" s="9">
        <v>244</v>
      </c>
      <c r="G35" s="68">
        <v>2106</v>
      </c>
      <c r="H35" s="16">
        <v>2956.6</v>
      </c>
      <c r="I35" s="3">
        <v>2956.6</v>
      </c>
      <c r="J35" s="3">
        <f t="shared" si="4"/>
        <v>140.38936372269706</v>
      </c>
      <c r="K35" s="54">
        <f t="shared" si="3"/>
        <v>100</v>
      </c>
    </row>
    <row r="36" spans="1:11" ht="26.25">
      <c r="A36" s="69" t="s">
        <v>25</v>
      </c>
      <c r="B36" s="6">
        <v>650</v>
      </c>
      <c r="C36" s="7">
        <v>1</v>
      </c>
      <c r="D36" s="7">
        <v>13</v>
      </c>
      <c r="E36" s="8">
        <v>939900</v>
      </c>
      <c r="F36" s="9">
        <v>852</v>
      </c>
      <c r="G36" s="70">
        <v>2.3529999999999999E-2</v>
      </c>
      <c r="H36" s="16">
        <v>2.3529999999999999E-2</v>
      </c>
      <c r="I36" s="3">
        <v>2.3529999999999999E-2</v>
      </c>
      <c r="J36" s="3">
        <f t="shared" si="4"/>
        <v>100</v>
      </c>
      <c r="K36" s="54">
        <f t="shared" si="3"/>
        <v>100</v>
      </c>
    </row>
    <row r="37" spans="1:11" ht="56.25" customHeight="1">
      <c r="A37" s="71" t="s">
        <v>36</v>
      </c>
      <c r="B37" s="72">
        <v>650</v>
      </c>
      <c r="C37" s="73">
        <v>1</v>
      </c>
      <c r="D37" s="73">
        <v>13</v>
      </c>
      <c r="E37" s="74">
        <v>7953700</v>
      </c>
      <c r="F37" s="75">
        <v>0</v>
      </c>
      <c r="G37" s="76"/>
      <c r="H37" s="16">
        <f>H38</f>
        <v>460.56</v>
      </c>
      <c r="I37" s="3"/>
      <c r="J37" s="3"/>
      <c r="K37" s="54"/>
    </row>
    <row r="38" spans="1:11" ht="21.75" customHeight="1">
      <c r="A38" s="71" t="s">
        <v>24</v>
      </c>
      <c r="B38" s="72">
        <v>650</v>
      </c>
      <c r="C38" s="73">
        <v>1</v>
      </c>
      <c r="D38" s="73">
        <v>13</v>
      </c>
      <c r="E38" s="74">
        <v>7953700</v>
      </c>
      <c r="F38" s="77">
        <v>244</v>
      </c>
      <c r="G38" s="76"/>
      <c r="H38" s="16">
        <v>460.56</v>
      </c>
      <c r="I38" s="3"/>
      <c r="J38" s="3"/>
      <c r="K38" s="54"/>
    </row>
    <row r="39" spans="1:11" ht="26.25">
      <c r="A39" s="18" t="s">
        <v>37</v>
      </c>
      <c r="B39" s="19">
        <v>650</v>
      </c>
      <c r="C39" s="20">
        <v>3</v>
      </c>
      <c r="D39" s="20">
        <v>0</v>
      </c>
      <c r="E39" s="21">
        <v>0</v>
      </c>
      <c r="F39" s="22">
        <v>0</v>
      </c>
      <c r="G39" s="2">
        <f>G40</f>
        <v>230</v>
      </c>
      <c r="H39" s="2">
        <f>H40</f>
        <v>1631.5</v>
      </c>
      <c r="I39" s="2">
        <f>I40</f>
        <v>1629.6999999999998</v>
      </c>
      <c r="J39" s="2">
        <f>I39*100/G39</f>
        <v>708.56521739130426</v>
      </c>
      <c r="K39" s="52">
        <f t="shared" ref="K39:K64" si="5">I39*100/H39</f>
        <v>99.889672080907118</v>
      </c>
    </row>
    <row r="40" spans="1:11" ht="54.75" customHeight="1">
      <c r="A40" s="62" t="s">
        <v>38</v>
      </c>
      <c r="B40" s="63">
        <v>650</v>
      </c>
      <c r="C40" s="64">
        <v>3</v>
      </c>
      <c r="D40" s="64">
        <v>9</v>
      </c>
      <c r="E40" s="65">
        <v>0</v>
      </c>
      <c r="F40" s="66">
        <v>0</v>
      </c>
      <c r="G40" s="66">
        <f>G41+G45+G47</f>
        <v>230</v>
      </c>
      <c r="H40" s="67">
        <f>H41+H45+H47+H43</f>
        <v>1631.5</v>
      </c>
      <c r="I40" s="67">
        <f>I41+I45+I47+I43</f>
        <v>1629.6999999999998</v>
      </c>
      <c r="J40" s="3">
        <f>I40*100/G40</f>
        <v>708.56521739130426</v>
      </c>
      <c r="K40" s="54">
        <f t="shared" si="5"/>
        <v>99.889672080907118</v>
      </c>
    </row>
    <row r="41" spans="1:11" ht="45.75">
      <c r="A41" s="5" t="s">
        <v>39</v>
      </c>
      <c r="B41" s="11">
        <v>650</v>
      </c>
      <c r="C41" s="12">
        <v>3</v>
      </c>
      <c r="D41" s="12">
        <v>9</v>
      </c>
      <c r="E41" s="13">
        <v>2180100</v>
      </c>
      <c r="F41" s="14">
        <v>0</v>
      </c>
      <c r="G41" s="15">
        <v>5</v>
      </c>
      <c r="H41" s="15">
        <f>H42</f>
        <v>148.4</v>
      </c>
      <c r="I41" s="61">
        <f>I42</f>
        <v>147.19999999999999</v>
      </c>
      <c r="J41" s="3">
        <f>I41*100/G41</f>
        <v>2943.9999999999995</v>
      </c>
      <c r="K41" s="54">
        <f t="shared" si="5"/>
        <v>99.191374663072764</v>
      </c>
    </row>
    <row r="42" spans="1:11">
      <c r="A42" s="10" t="s">
        <v>24</v>
      </c>
      <c r="B42" s="6">
        <v>650</v>
      </c>
      <c r="C42" s="7">
        <v>3</v>
      </c>
      <c r="D42" s="7">
        <v>9</v>
      </c>
      <c r="E42" s="8">
        <v>2180100</v>
      </c>
      <c r="F42" s="9">
        <v>244</v>
      </c>
      <c r="G42" s="16">
        <v>5</v>
      </c>
      <c r="H42" s="16">
        <v>148.4</v>
      </c>
      <c r="I42" s="3">
        <v>147.19999999999999</v>
      </c>
      <c r="J42" s="3">
        <f>I42*100/G42</f>
        <v>2943.9999999999995</v>
      </c>
      <c r="K42" s="54">
        <f t="shared" si="5"/>
        <v>99.191374663072764</v>
      </c>
    </row>
    <row r="43" spans="1:11" ht="49.5" customHeight="1">
      <c r="A43" s="5" t="s">
        <v>40</v>
      </c>
      <c r="B43" s="6">
        <v>650</v>
      </c>
      <c r="C43" s="7">
        <v>3</v>
      </c>
      <c r="D43" s="7">
        <v>9</v>
      </c>
      <c r="E43" s="8">
        <v>7953100</v>
      </c>
      <c r="F43" s="9">
        <v>0</v>
      </c>
      <c r="G43" s="9"/>
      <c r="H43" s="3">
        <f>H44</f>
        <v>1169.8</v>
      </c>
      <c r="I43" s="3">
        <f>I44</f>
        <v>1169.8</v>
      </c>
      <c r="J43" s="3"/>
      <c r="K43" s="54">
        <f t="shared" si="5"/>
        <v>100</v>
      </c>
    </row>
    <row r="44" spans="1:11">
      <c r="A44" s="10" t="s">
        <v>24</v>
      </c>
      <c r="B44" s="6">
        <v>650</v>
      </c>
      <c r="C44" s="7">
        <v>3</v>
      </c>
      <c r="D44" s="7">
        <v>9</v>
      </c>
      <c r="E44" s="8">
        <v>7953100</v>
      </c>
      <c r="F44" s="9">
        <v>244</v>
      </c>
      <c r="G44" s="9"/>
      <c r="H44" s="16">
        <v>1169.8</v>
      </c>
      <c r="I44" s="3">
        <v>1169.8</v>
      </c>
      <c r="J44" s="3"/>
      <c r="K44" s="54">
        <f t="shared" si="5"/>
        <v>100</v>
      </c>
    </row>
    <row r="45" spans="1:11" ht="51" customHeight="1">
      <c r="A45" s="5" t="s">
        <v>41</v>
      </c>
      <c r="B45" s="11">
        <v>650</v>
      </c>
      <c r="C45" s="12">
        <v>3</v>
      </c>
      <c r="D45" s="12">
        <v>9</v>
      </c>
      <c r="E45" s="13">
        <v>7953110</v>
      </c>
      <c r="F45" s="14">
        <v>0</v>
      </c>
      <c r="G45" s="15">
        <v>220</v>
      </c>
      <c r="H45" s="15">
        <f>H46</f>
        <v>219.5</v>
      </c>
      <c r="I45" s="61">
        <f>I46</f>
        <v>219.5</v>
      </c>
      <c r="J45" s="3">
        <f>I45*100/G45</f>
        <v>99.772727272727266</v>
      </c>
      <c r="K45" s="54">
        <f t="shared" si="5"/>
        <v>100</v>
      </c>
    </row>
    <row r="46" spans="1:11">
      <c r="A46" s="10" t="s">
        <v>24</v>
      </c>
      <c r="B46" s="6">
        <v>650</v>
      </c>
      <c r="C46" s="7">
        <v>3</v>
      </c>
      <c r="D46" s="7">
        <v>9</v>
      </c>
      <c r="E46" s="8">
        <v>7953110</v>
      </c>
      <c r="F46" s="9">
        <v>244</v>
      </c>
      <c r="G46" s="16">
        <v>220</v>
      </c>
      <c r="H46" s="16">
        <v>219.5</v>
      </c>
      <c r="I46" s="3">
        <v>219.5</v>
      </c>
      <c r="J46" s="3">
        <f>I46*100/G46</f>
        <v>99.772727272727266</v>
      </c>
      <c r="K46" s="54">
        <f t="shared" si="5"/>
        <v>100</v>
      </c>
    </row>
    <row r="47" spans="1:11" ht="79.5">
      <c r="A47" s="5" t="s">
        <v>42</v>
      </c>
      <c r="B47" s="11">
        <v>650</v>
      </c>
      <c r="C47" s="12">
        <v>3</v>
      </c>
      <c r="D47" s="12">
        <v>9</v>
      </c>
      <c r="E47" s="13">
        <v>7953200</v>
      </c>
      <c r="F47" s="14">
        <v>0</v>
      </c>
      <c r="G47" s="15">
        <v>5</v>
      </c>
      <c r="H47" s="15">
        <f>H48</f>
        <v>93.8</v>
      </c>
      <c r="I47" s="61">
        <f>I48</f>
        <v>93.2</v>
      </c>
      <c r="J47" s="3">
        <f>I47*100/G47</f>
        <v>1864</v>
      </c>
      <c r="K47" s="54">
        <f t="shared" si="5"/>
        <v>99.360341151385924</v>
      </c>
    </row>
    <row r="48" spans="1:11">
      <c r="A48" s="10" t="s">
        <v>24</v>
      </c>
      <c r="B48" s="6">
        <v>650</v>
      </c>
      <c r="C48" s="7">
        <v>3</v>
      </c>
      <c r="D48" s="7">
        <v>9</v>
      </c>
      <c r="E48" s="8">
        <v>7953200</v>
      </c>
      <c r="F48" s="9">
        <v>244</v>
      </c>
      <c r="G48" s="16">
        <v>5</v>
      </c>
      <c r="H48" s="16">
        <v>93.8</v>
      </c>
      <c r="I48" s="3">
        <v>93.2</v>
      </c>
      <c r="J48" s="3">
        <f>I48*100/G48</f>
        <v>1864</v>
      </c>
      <c r="K48" s="54">
        <f t="shared" si="5"/>
        <v>99.360341151385924</v>
      </c>
    </row>
    <row r="49" spans="1:11">
      <c r="A49" s="18" t="s">
        <v>43</v>
      </c>
      <c r="B49" s="19">
        <v>650</v>
      </c>
      <c r="C49" s="20">
        <v>4</v>
      </c>
      <c r="D49" s="20">
        <v>0</v>
      </c>
      <c r="E49" s="21">
        <v>0</v>
      </c>
      <c r="F49" s="22">
        <v>0</v>
      </c>
      <c r="G49" s="23">
        <f>G50+G53+G56+G59+G62</f>
        <v>7185</v>
      </c>
      <c r="H49" s="23">
        <f>H50+H53+H56+H59+H62</f>
        <v>18882.599999999999</v>
      </c>
      <c r="I49" s="23">
        <f>I50+I53+I56+I59+I62</f>
        <v>18576.5</v>
      </c>
      <c r="J49" s="2">
        <f>I49*100/G49</f>
        <v>258.54558107167708</v>
      </c>
      <c r="K49" s="52">
        <f t="shared" si="5"/>
        <v>98.378930867571214</v>
      </c>
    </row>
    <row r="50" spans="1:11" ht="21.75" customHeight="1">
      <c r="A50" s="18" t="s">
        <v>44</v>
      </c>
      <c r="B50" s="19">
        <v>650</v>
      </c>
      <c r="C50" s="20">
        <v>4</v>
      </c>
      <c r="D50" s="20">
        <v>1</v>
      </c>
      <c r="E50" s="21">
        <v>0</v>
      </c>
      <c r="F50" s="22">
        <v>0</v>
      </c>
      <c r="G50" s="22"/>
      <c r="H50" s="2">
        <f>H51</f>
        <v>4081.4</v>
      </c>
      <c r="I50" s="2">
        <f>I51</f>
        <v>4081.4</v>
      </c>
      <c r="J50" s="2"/>
      <c r="K50" s="52">
        <f t="shared" si="5"/>
        <v>100</v>
      </c>
    </row>
    <row r="51" spans="1:11" ht="27.75" customHeight="1">
      <c r="A51" s="25" t="s">
        <v>45</v>
      </c>
      <c r="B51" s="6">
        <v>650</v>
      </c>
      <c r="C51" s="7">
        <v>4</v>
      </c>
      <c r="D51" s="7">
        <v>1</v>
      </c>
      <c r="E51" s="8">
        <v>5224500</v>
      </c>
      <c r="F51" s="9">
        <v>0</v>
      </c>
      <c r="G51" s="9"/>
      <c r="H51" s="16">
        <f>H52</f>
        <v>4081.4</v>
      </c>
      <c r="I51" s="3">
        <f>I52</f>
        <v>4081.4</v>
      </c>
      <c r="J51" s="3"/>
      <c r="K51" s="54">
        <f t="shared" si="5"/>
        <v>100</v>
      </c>
    </row>
    <row r="52" spans="1:11" ht="21.75" customHeight="1">
      <c r="A52" s="25" t="s">
        <v>21</v>
      </c>
      <c r="B52" s="6">
        <v>650</v>
      </c>
      <c r="C52" s="7">
        <v>4</v>
      </c>
      <c r="D52" s="7">
        <v>1</v>
      </c>
      <c r="E52" s="8">
        <v>5224500</v>
      </c>
      <c r="F52" s="9">
        <v>111</v>
      </c>
      <c r="G52" s="9"/>
      <c r="H52" s="16">
        <v>4081.4</v>
      </c>
      <c r="I52" s="3">
        <v>4081.4</v>
      </c>
      <c r="J52" s="3"/>
      <c r="K52" s="54">
        <f t="shared" si="5"/>
        <v>100</v>
      </c>
    </row>
    <row r="53" spans="1:11">
      <c r="A53" s="78" t="s">
        <v>46</v>
      </c>
      <c r="B53" s="19">
        <v>650</v>
      </c>
      <c r="C53" s="20">
        <v>4</v>
      </c>
      <c r="D53" s="20">
        <v>8</v>
      </c>
      <c r="E53" s="21">
        <v>0</v>
      </c>
      <c r="F53" s="22">
        <v>0</v>
      </c>
      <c r="G53" s="23">
        <f>G55</f>
        <v>2500</v>
      </c>
      <c r="H53" s="23">
        <f>H55</f>
        <v>4307.1000000000004</v>
      </c>
      <c r="I53" s="2">
        <f>I55</f>
        <v>4307.1000000000004</v>
      </c>
      <c r="J53" s="2">
        <f t="shared" ref="J53:J61" si="6">I53*100/G53</f>
        <v>172.28400000000002</v>
      </c>
      <c r="K53" s="52">
        <f t="shared" si="5"/>
        <v>100</v>
      </c>
    </row>
    <row r="54" spans="1:11" ht="24.75">
      <c r="A54" s="17" t="s">
        <v>47</v>
      </c>
      <c r="B54" s="6">
        <v>650</v>
      </c>
      <c r="C54" s="7">
        <v>4</v>
      </c>
      <c r="D54" s="7">
        <v>8</v>
      </c>
      <c r="E54" s="8">
        <v>3170110</v>
      </c>
      <c r="F54" s="9">
        <v>0</v>
      </c>
      <c r="G54" s="16">
        <f>G55</f>
        <v>2500</v>
      </c>
      <c r="H54" s="16">
        <f>H55</f>
        <v>4307.1000000000004</v>
      </c>
      <c r="I54" s="3">
        <f>I55</f>
        <v>4307.1000000000004</v>
      </c>
      <c r="J54" s="3">
        <f t="shared" si="6"/>
        <v>172.28400000000002</v>
      </c>
      <c r="K54" s="54">
        <f t="shared" si="5"/>
        <v>100</v>
      </c>
    </row>
    <row r="55" spans="1:11" ht="65.25" customHeight="1">
      <c r="A55" s="17" t="s">
        <v>48</v>
      </c>
      <c r="B55" s="6">
        <v>650</v>
      </c>
      <c r="C55" s="7">
        <v>4</v>
      </c>
      <c r="D55" s="7">
        <v>8</v>
      </c>
      <c r="E55" s="8">
        <v>3170110</v>
      </c>
      <c r="F55" s="9">
        <v>810</v>
      </c>
      <c r="G55" s="16">
        <v>2500</v>
      </c>
      <c r="H55" s="16">
        <v>4307.1000000000004</v>
      </c>
      <c r="I55" s="3">
        <v>4307.1000000000004</v>
      </c>
      <c r="J55" s="3">
        <f t="shared" si="6"/>
        <v>172.28400000000002</v>
      </c>
      <c r="K55" s="54">
        <f t="shared" si="5"/>
        <v>100</v>
      </c>
    </row>
    <row r="56" spans="1:11">
      <c r="A56" s="78" t="s">
        <v>49</v>
      </c>
      <c r="B56" s="19">
        <v>650</v>
      </c>
      <c r="C56" s="20">
        <v>4</v>
      </c>
      <c r="D56" s="20">
        <v>9</v>
      </c>
      <c r="E56" s="21">
        <v>0</v>
      </c>
      <c r="F56" s="22">
        <v>0</v>
      </c>
      <c r="G56" s="23">
        <f t="shared" ref="G56:I57" si="7">G57</f>
        <v>3815</v>
      </c>
      <c r="H56" s="23">
        <f t="shared" si="7"/>
        <v>7161.7</v>
      </c>
      <c r="I56" s="23">
        <f t="shared" si="7"/>
        <v>7161.7</v>
      </c>
      <c r="J56" s="2">
        <f t="shared" si="6"/>
        <v>187.72477064220183</v>
      </c>
      <c r="K56" s="52">
        <f t="shared" si="5"/>
        <v>100</v>
      </c>
    </row>
    <row r="57" spans="1:11" ht="34.5">
      <c r="A57" s="5" t="s">
        <v>50</v>
      </c>
      <c r="B57" s="11">
        <v>650</v>
      </c>
      <c r="C57" s="12">
        <v>4</v>
      </c>
      <c r="D57" s="12">
        <v>9</v>
      </c>
      <c r="E57" s="8">
        <v>3150100</v>
      </c>
      <c r="F57" s="14">
        <v>0</v>
      </c>
      <c r="G57" s="16">
        <f t="shared" si="7"/>
        <v>3815</v>
      </c>
      <c r="H57" s="16">
        <f t="shared" si="7"/>
        <v>7161.7</v>
      </c>
      <c r="I57" s="3">
        <f t="shared" si="7"/>
        <v>7161.7</v>
      </c>
      <c r="J57" s="3">
        <f t="shared" si="6"/>
        <v>187.72477064220183</v>
      </c>
      <c r="K57" s="54">
        <f t="shared" si="5"/>
        <v>100</v>
      </c>
    </row>
    <row r="58" spans="1:11">
      <c r="A58" s="10" t="s">
        <v>24</v>
      </c>
      <c r="B58" s="6">
        <v>650</v>
      </c>
      <c r="C58" s="7">
        <v>4</v>
      </c>
      <c r="D58" s="7">
        <v>9</v>
      </c>
      <c r="E58" s="8">
        <v>3150100</v>
      </c>
      <c r="F58" s="9">
        <v>244</v>
      </c>
      <c r="G58" s="16">
        <v>3815</v>
      </c>
      <c r="H58" s="16">
        <v>7161.7</v>
      </c>
      <c r="I58" s="3">
        <v>7161.7</v>
      </c>
      <c r="J58" s="3">
        <f t="shared" si="6"/>
        <v>187.72477064220183</v>
      </c>
      <c r="K58" s="54">
        <f t="shared" si="5"/>
        <v>100</v>
      </c>
    </row>
    <row r="59" spans="1:11">
      <c r="A59" s="18" t="s">
        <v>51</v>
      </c>
      <c r="B59" s="19">
        <v>650</v>
      </c>
      <c r="C59" s="20">
        <v>4</v>
      </c>
      <c r="D59" s="20">
        <v>10</v>
      </c>
      <c r="E59" s="21">
        <v>0</v>
      </c>
      <c r="F59" s="22">
        <v>0</v>
      </c>
      <c r="G59" s="23">
        <f t="shared" ref="G59:I60" si="8">G60</f>
        <v>870</v>
      </c>
      <c r="H59" s="23">
        <f t="shared" si="8"/>
        <v>1105.8</v>
      </c>
      <c r="I59" s="2">
        <f t="shared" si="8"/>
        <v>1105.8</v>
      </c>
      <c r="J59" s="2">
        <f t="shared" si="6"/>
        <v>127.10344827586206</v>
      </c>
      <c r="K59" s="52">
        <f t="shared" si="5"/>
        <v>100</v>
      </c>
    </row>
    <row r="60" spans="1:11" ht="48.75">
      <c r="A60" s="24" t="s">
        <v>52</v>
      </c>
      <c r="B60" s="11">
        <v>650</v>
      </c>
      <c r="C60" s="12">
        <v>4</v>
      </c>
      <c r="D60" s="12">
        <v>10</v>
      </c>
      <c r="E60" s="13">
        <v>7952910</v>
      </c>
      <c r="F60" s="14">
        <v>0</v>
      </c>
      <c r="G60" s="15">
        <f t="shared" si="8"/>
        <v>870</v>
      </c>
      <c r="H60" s="15">
        <f t="shared" si="8"/>
        <v>1105.8</v>
      </c>
      <c r="I60" s="61">
        <f t="shared" si="8"/>
        <v>1105.8</v>
      </c>
      <c r="J60" s="3">
        <f t="shared" si="6"/>
        <v>127.10344827586206</v>
      </c>
      <c r="K60" s="54">
        <f t="shared" si="5"/>
        <v>100</v>
      </c>
    </row>
    <row r="61" spans="1:11" ht="23.25">
      <c r="A61" s="10" t="s">
        <v>53</v>
      </c>
      <c r="B61" s="6">
        <v>650</v>
      </c>
      <c r="C61" s="7">
        <v>4</v>
      </c>
      <c r="D61" s="7">
        <v>10</v>
      </c>
      <c r="E61" s="8">
        <v>7952910</v>
      </c>
      <c r="F61" s="9">
        <v>242</v>
      </c>
      <c r="G61" s="16">
        <v>870</v>
      </c>
      <c r="H61" s="16">
        <v>1105.8</v>
      </c>
      <c r="I61" s="3">
        <v>1105.8</v>
      </c>
      <c r="J61" s="3">
        <f t="shared" si="6"/>
        <v>127.10344827586206</v>
      </c>
      <c r="K61" s="54">
        <f t="shared" si="5"/>
        <v>100</v>
      </c>
    </row>
    <row r="62" spans="1:11" ht="26.25">
      <c r="A62" s="18" t="s">
        <v>54</v>
      </c>
      <c r="B62" s="19">
        <v>650</v>
      </c>
      <c r="C62" s="20">
        <v>4</v>
      </c>
      <c r="D62" s="20">
        <v>12</v>
      </c>
      <c r="E62" s="21">
        <v>0</v>
      </c>
      <c r="F62" s="22">
        <v>0</v>
      </c>
      <c r="G62" s="22"/>
      <c r="H62" s="23">
        <f>H67+H69+H63+H65+H71</f>
        <v>2226.6</v>
      </c>
      <c r="I62" s="23">
        <f>I67+I69+I63+I65+I71</f>
        <v>1920.5</v>
      </c>
      <c r="J62" s="3"/>
      <c r="K62" s="52">
        <f t="shared" si="5"/>
        <v>86.252582412647087</v>
      </c>
    </row>
    <row r="63" spans="1:11" ht="39">
      <c r="A63" s="25" t="s">
        <v>55</v>
      </c>
      <c r="B63" s="11">
        <v>650</v>
      </c>
      <c r="C63" s="7">
        <v>4</v>
      </c>
      <c r="D63" s="7">
        <v>12</v>
      </c>
      <c r="E63" s="8">
        <v>923400</v>
      </c>
      <c r="F63" s="14">
        <v>0</v>
      </c>
      <c r="G63" s="22"/>
      <c r="H63" s="16">
        <f>H64</f>
        <v>1731</v>
      </c>
      <c r="I63" s="16">
        <f>I64</f>
        <v>1731</v>
      </c>
      <c r="J63" s="3"/>
      <c r="K63" s="54">
        <f t="shared" si="5"/>
        <v>100</v>
      </c>
    </row>
    <row r="64" spans="1:11">
      <c r="A64" s="10" t="s">
        <v>24</v>
      </c>
      <c r="B64" s="6">
        <v>650</v>
      </c>
      <c r="C64" s="7">
        <v>4</v>
      </c>
      <c r="D64" s="7">
        <v>12</v>
      </c>
      <c r="E64" s="8">
        <v>923400</v>
      </c>
      <c r="F64" s="9">
        <v>244</v>
      </c>
      <c r="G64" s="22"/>
      <c r="H64" s="16">
        <v>1731</v>
      </c>
      <c r="I64" s="16">
        <v>1731</v>
      </c>
      <c r="J64" s="3"/>
      <c r="K64" s="54">
        <f t="shared" si="5"/>
        <v>100</v>
      </c>
    </row>
    <row r="65" spans="1:13">
      <c r="A65" s="10"/>
      <c r="B65" s="19">
        <v>650</v>
      </c>
      <c r="C65" s="7">
        <v>4</v>
      </c>
      <c r="D65" s="7">
        <v>12</v>
      </c>
      <c r="E65" s="8">
        <v>7952400</v>
      </c>
      <c r="F65" s="14">
        <v>0</v>
      </c>
      <c r="G65" s="22"/>
      <c r="H65" s="16">
        <f>H66</f>
        <v>306.10000000000002</v>
      </c>
      <c r="I65" s="16"/>
      <c r="J65" s="3"/>
      <c r="K65" s="54"/>
    </row>
    <row r="66" spans="1:13">
      <c r="A66" s="10" t="s">
        <v>24</v>
      </c>
      <c r="B66" s="6">
        <v>650</v>
      </c>
      <c r="C66" s="7">
        <v>4</v>
      </c>
      <c r="D66" s="7">
        <v>12</v>
      </c>
      <c r="E66" s="8">
        <v>7952400</v>
      </c>
      <c r="F66" s="9">
        <v>244</v>
      </c>
      <c r="G66" s="22"/>
      <c r="H66" s="16">
        <v>306.10000000000002</v>
      </c>
      <c r="I66" s="16"/>
      <c r="J66" s="3"/>
      <c r="K66" s="54"/>
    </row>
    <row r="67" spans="1:13" ht="45.75">
      <c r="A67" s="10" t="s">
        <v>56</v>
      </c>
      <c r="B67" s="6">
        <v>650</v>
      </c>
      <c r="C67" s="7">
        <v>4</v>
      </c>
      <c r="D67" s="7">
        <v>12</v>
      </c>
      <c r="E67" s="8">
        <v>5226300</v>
      </c>
      <c r="F67" s="14">
        <v>0</v>
      </c>
      <c r="G67" s="14"/>
      <c r="H67" s="16">
        <f>H68</f>
        <v>77.3</v>
      </c>
      <c r="I67" s="16">
        <f>I68</f>
        <v>77.3</v>
      </c>
      <c r="J67" s="3"/>
      <c r="K67" s="54">
        <f t="shared" ref="K67:K78" si="9">I67*100/H67</f>
        <v>100</v>
      </c>
    </row>
    <row r="68" spans="1:13">
      <c r="A68" s="10" t="s">
        <v>24</v>
      </c>
      <c r="B68" s="6">
        <v>650</v>
      </c>
      <c r="C68" s="7">
        <v>4</v>
      </c>
      <c r="D68" s="7">
        <v>12</v>
      </c>
      <c r="E68" s="8">
        <v>5226300</v>
      </c>
      <c r="F68" s="9">
        <v>244</v>
      </c>
      <c r="G68" s="9"/>
      <c r="H68" s="16">
        <v>77.3</v>
      </c>
      <c r="I68" s="3">
        <v>77.3</v>
      </c>
      <c r="J68" s="3"/>
      <c r="K68" s="54">
        <f t="shared" si="9"/>
        <v>100</v>
      </c>
    </row>
    <row r="69" spans="1:13" ht="57">
      <c r="A69" s="10" t="s">
        <v>57</v>
      </c>
      <c r="B69" s="6">
        <v>650</v>
      </c>
      <c r="C69" s="7">
        <v>4</v>
      </c>
      <c r="D69" s="7">
        <v>12</v>
      </c>
      <c r="E69" s="8">
        <v>7952400</v>
      </c>
      <c r="F69" s="9">
        <v>0</v>
      </c>
      <c r="G69" s="9"/>
      <c r="H69" s="16">
        <f>H70</f>
        <v>19.3</v>
      </c>
      <c r="I69" s="3">
        <f>I70</f>
        <v>19.3</v>
      </c>
      <c r="J69" s="3"/>
      <c r="K69" s="54">
        <f t="shared" si="9"/>
        <v>100</v>
      </c>
    </row>
    <row r="70" spans="1:13">
      <c r="A70" s="10" t="s">
        <v>24</v>
      </c>
      <c r="B70" s="6">
        <v>650</v>
      </c>
      <c r="C70" s="7">
        <v>4</v>
      </c>
      <c r="D70" s="7">
        <v>12</v>
      </c>
      <c r="E70" s="8">
        <v>7952400</v>
      </c>
      <c r="F70" s="9">
        <v>244</v>
      </c>
      <c r="G70" s="9"/>
      <c r="H70" s="16">
        <v>19.3</v>
      </c>
      <c r="I70" s="3">
        <v>19.3</v>
      </c>
      <c r="J70" s="3"/>
      <c r="K70" s="54">
        <f t="shared" si="9"/>
        <v>100</v>
      </c>
    </row>
    <row r="71" spans="1:13">
      <c r="A71" s="10"/>
      <c r="B71" s="6">
        <v>650</v>
      </c>
      <c r="C71" s="7">
        <v>4</v>
      </c>
      <c r="D71" s="7">
        <v>12</v>
      </c>
      <c r="E71" s="8">
        <v>5226300</v>
      </c>
      <c r="F71" s="9">
        <v>0</v>
      </c>
      <c r="G71" s="9"/>
      <c r="H71" s="16">
        <f>H72</f>
        <v>92.9</v>
      </c>
      <c r="I71" s="16">
        <f>I72</f>
        <v>92.9</v>
      </c>
      <c r="J71" s="3"/>
      <c r="K71" s="54">
        <f t="shared" si="9"/>
        <v>100</v>
      </c>
    </row>
    <row r="72" spans="1:13">
      <c r="A72" s="10" t="s">
        <v>24</v>
      </c>
      <c r="B72" s="6">
        <v>650</v>
      </c>
      <c r="C72" s="7">
        <v>4</v>
      </c>
      <c r="D72" s="7">
        <v>12</v>
      </c>
      <c r="E72" s="8">
        <v>5226300</v>
      </c>
      <c r="F72" s="9">
        <v>244</v>
      </c>
      <c r="G72" s="9"/>
      <c r="H72" s="16">
        <v>92.9</v>
      </c>
      <c r="I72" s="3">
        <v>92.9</v>
      </c>
      <c r="J72" s="3"/>
      <c r="K72" s="54">
        <f t="shared" si="9"/>
        <v>100</v>
      </c>
    </row>
    <row r="73" spans="1:13">
      <c r="A73" s="18" t="s">
        <v>58</v>
      </c>
      <c r="B73" s="19">
        <v>650</v>
      </c>
      <c r="C73" s="20">
        <v>5</v>
      </c>
      <c r="D73" s="20">
        <v>0</v>
      </c>
      <c r="E73" s="21">
        <v>0</v>
      </c>
      <c r="F73" s="22">
        <v>0</v>
      </c>
      <c r="G73" s="2">
        <f>G74+G81+G96</f>
        <v>14307.9</v>
      </c>
      <c r="H73" s="2">
        <f>H74+H81+H96</f>
        <v>63228.3</v>
      </c>
      <c r="I73" s="2">
        <f>I74+I81+I96</f>
        <v>61599.6</v>
      </c>
      <c r="J73" s="2">
        <f t="shared" ref="J73:J78" si="10">I73*100/G73</f>
        <v>430.52858910112599</v>
      </c>
      <c r="K73" s="52">
        <f t="shared" si="9"/>
        <v>97.424096488439503</v>
      </c>
    </row>
    <row r="74" spans="1:13">
      <c r="A74" s="79" t="s">
        <v>59</v>
      </c>
      <c r="B74" s="19">
        <v>650</v>
      </c>
      <c r="C74" s="20">
        <v>5</v>
      </c>
      <c r="D74" s="20">
        <v>1</v>
      </c>
      <c r="E74" s="21">
        <v>0</v>
      </c>
      <c r="F74" s="22">
        <v>0</v>
      </c>
      <c r="G74" s="80">
        <f>G75+G77</f>
        <v>1200</v>
      </c>
      <c r="H74" s="80">
        <f>H75+H77+H79</f>
        <v>7078.3</v>
      </c>
      <c r="I74" s="2">
        <f>I75+I77</f>
        <v>7078.3</v>
      </c>
      <c r="J74" s="2">
        <f t="shared" si="10"/>
        <v>589.85833333333335</v>
      </c>
      <c r="K74" s="52">
        <f t="shared" si="9"/>
        <v>100</v>
      </c>
    </row>
    <row r="75" spans="1:13" ht="45.75">
      <c r="A75" s="10" t="s">
        <v>60</v>
      </c>
      <c r="B75" s="6">
        <v>650</v>
      </c>
      <c r="C75" s="7">
        <v>5</v>
      </c>
      <c r="D75" s="7">
        <v>1</v>
      </c>
      <c r="E75" s="8">
        <v>3500100</v>
      </c>
      <c r="F75" s="9">
        <v>0</v>
      </c>
      <c r="G75" s="16">
        <f>G76</f>
        <v>1000</v>
      </c>
      <c r="H75" s="16">
        <v>4646.8</v>
      </c>
      <c r="I75" s="3">
        <v>4646.8</v>
      </c>
      <c r="J75" s="3">
        <f t="shared" si="10"/>
        <v>464.68</v>
      </c>
      <c r="K75" s="54">
        <f t="shared" si="9"/>
        <v>100</v>
      </c>
    </row>
    <row r="76" spans="1:13" ht="57">
      <c r="A76" s="10" t="s">
        <v>48</v>
      </c>
      <c r="B76" s="6">
        <v>650</v>
      </c>
      <c r="C76" s="7">
        <v>5</v>
      </c>
      <c r="D76" s="7">
        <v>1</v>
      </c>
      <c r="E76" s="8">
        <v>3500100</v>
      </c>
      <c r="F76" s="9">
        <v>810</v>
      </c>
      <c r="G76" s="16">
        <v>1000</v>
      </c>
      <c r="H76" s="16">
        <v>4646.8</v>
      </c>
      <c r="I76" s="3">
        <v>4646.8</v>
      </c>
      <c r="J76" s="3">
        <f t="shared" si="10"/>
        <v>464.68</v>
      </c>
      <c r="K76" s="54">
        <f t="shared" si="9"/>
        <v>100</v>
      </c>
      <c r="M76" s="32"/>
    </row>
    <row r="77" spans="1:13">
      <c r="A77" s="10" t="s">
        <v>61</v>
      </c>
      <c r="B77" s="6">
        <v>650</v>
      </c>
      <c r="C77" s="7">
        <v>5</v>
      </c>
      <c r="D77" s="7">
        <v>1</v>
      </c>
      <c r="E77" s="8">
        <v>3500300</v>
      </c>
      <c r="F77" s="9">
        <v>0</v>
      </c>
      <c r="G77" s="16">
        <f>G78</f>
        <v>200</v>
      </c>
      <c r="H77" s="16">
        <f>H78</f>
        <v>2431.5</v>
      </c>
      <c r="I77" s="3">
        <f>I78</f>
        <v>2431.5</v>
      </c>
      <c r="J77" s="3">
        <f t="shared" si="10"/>
        <v>1215.75</v>
      </c>
      <c r="K77" s="54">
        <f t="shared" si="9"/>
        <v>100</v>
      </c>
    </row>
    <row r="78" spans="1:13" ht="57">
      <c r="A78" s="10" t="s">
        <v>48</v>
      </c>
      <c r="B78" s="6">
        <v>650</v>
      </c>
      <c r="C78" s="7">
        <v>5</v>
      </c>
      <c r="D78" s="7">
        <v>1</v>
      </c>
      <c r="E78" s="8">
        <v>3500300</v>
      </c>
      <c r="F78" s="9">
        <v>810</v>
      </c>
      <c r="G78" s="16">
        <v>200</v>
      </c>
      <c r="H78" s="16">
        <v>2431.5</v>
      </c>
      <c r="I78" s="3">
        <v>2431.5</v>
      </c>
      <c r="J78" s="3">
        <f t="shared" si="10"/>
        <v>1215.75</v>
      </c>
      <c r="K78" s="54">
        <f t="shared" si="9"/>
        <v>100</v>
      </c>
      <c r="M78" s="32"/>
    </row>
    <row r="79" spans="1:13" ht="34.5">
      <c r="A79" s="10" t="s">
        <v>62</v>
      </c>
      <c r="B79" s="6">
        <v>650</v>
      </c>
      <c r="C79" s="7">
        <v>5</v>
      </c>
      <c r="D79" s="7">
        <v>1</v>
      </c>
      <c r="E79" s="8">
        <v>7952800</v>
      </c>
      <c r="F79" s="9">
        <v>0</v>
      </c>
      <c r="G79" s="16"/>
      <c r="H79" s="16"/>
      <c r="I79" s="3"/>
      <c r="J79" s="3"/>
      <c r="K79" s="54"/>
    </row>
    <row r="80" spans="1:13" ht="23.25">
      <c r="A80" s="10" t="s">
        <v>63</v>
      </c>
      <c r="B80" s="6">
        <v>650</v>
      </c>
      <c r="C80" s="7">
        <v>5</v>
      </c>
      <c r="D80" s="7">
        <v>1</v>
      </c>
      <c r="E80" s="8">
        <v>7952800</v>
      </c>
      <c r="F80" s="9">
        <v>243</v>
      </c>
      <c r="G80" s="16"/>
      <c r="H80" s="16"/>
      <c r="I80" s="3"/>
      <c r="J80" s="3"/>
      <c r="K80" s="54"/>
    </row>
    <row r="81" spans="1:11">
      <c r="A81" s="78" t="s">
        <v>64</v>
      </c>
      <c r="B81" s="19">
        <v>650</v>
      </c>
      <c r="C81" s="20">
        <v>5</v>
      </c>
      <c r="D81" s="20">
        <v>2</v>
      </c>
      <c r="E81" s="21">
        <v>0</v>
      </c>
      <c r="F81" s="22">
        <v>0</v>
      </c>
      <c r="G81" s="2">
        <f>G82+G84+G86+G88+G91+G93</f>
        <v>9002.4</v>
      </c>
      <c r="H81" s="2">
        <f>H82+H84+H86+H88+H91+H93</f>
        <v>41487</v>
      </c>
      <c r="I81" s="2">
        <f>I82+I84+I86+I88+I91+I93</f>
        <v>40116.1</v>
      </c>
      <c r="J81" s="2">
        <f t="shared" ref="J81:J87" si="11">I81*100/G81</f>
        <v>445.61561361414738</v>
      </c>
      <c r="K81" s="52">
        <f t="shared" ref="K81:K87" si="12">I81*100/H81</f>
        <v>96.695591390074</v>
      </c>
    </row>
    <row r="82" spans="1:11" ht="45.75">
      <c r="A82" s="5" t="s">
        <v>65</v>
      </c>
      <c r="B82" s="11">
        <v>650</v>
      </c>
      <c r="C82" s="12">
        <v>5</v>
      </c>
      <c r="D82" s="12">
        <v>2</v>
      </c>
      <c r="E82" s="13">
        <v>3510200</v>
      </c>
      <c r="F82" s="14">
        <v>0</v>
      </c>
      <c r="G82" s="61">
        <f>G83</f>
        <v>1300</v>
      </c>
      <c r="H82" s="61">
        <v>2574.1999999999998</v>
      </c>
      <c r="I82" s="61">
        <v>2574.1999999999998</v>
      </c>
      <c r="J82" s="3">
        <f t="shared" si="11"/>
        <v>198.01538461538459</v>
      </c>
      <c r="K82" s="54">
        <f t="shared" si="12"/>
        <v>100</v>
      </c>
    </row>
    <row r="83" spans="1:11" ht="57">
      <c r="A83" s="10" t="s">
        <v>48</v>
      </c>
      <c r="B83" s="6">
        <v>650</v>
      </c>
      <c r="C83" s="7">
        <v>5</v>
      </c>
      <c r="D83" s="7">
        <v>2</v>
      </c>
      <c r="E83" s="8">
        <v>3510200</v>
      </c>
      <c r="F83" s="9">
        <v>810</v>
      </c>
      <c r="G83" s="16">
        <f>1000+300</f>
        <v>1300</v>
      </c>
      <c r="H83" s="16">
        <v>2574.1999999999998</v>
      </c>
      <c r="I83" s="3">
        <v>2574.1999999999998</v>
      </c>
      <c r="J83" s="3">
        <f t="shared" si="11"/>
        <v>198.01538461538459</v>
      </c>
      <c r="K83" s="54">
        <f t="shared" si="12"/>
        <v>100</v>
      </c>
    </row>
    <row r="84" spans="1:11" ht="57">
      <c r="A84" s="5" t="s">
        <v>66</v>
      </c>
      <c r="B84" s="11">
        <v>650</v>
      </c>
      <c r="C84" s="12">
        <v>5</v>
      </c>
      <c r="D84" s="12">
        <v>2</v>
      </c>
      <c r="E84" s="13">
        <v>3510300</v>
      </c>
      <c r="F84" s="14">
        <v>0</v>
      </c>
      <c r="G84" s="61">
        <f>G85</f>
        <v>1000</v>
      </c>
      <c r="H84" s="61">
        <f>H85</f>
        <v>2674.5</v>
      </c>
      <c r="I84" s="61">
        <f>I85</f>
        <v>2674.5</v>
      </c>
      <c r="J84" s="3">
        <f t="shared" si="11"/>
        <v>267.45</v>
      </c>
      <c r="K84" s="54">
        <f t="shared" si="12"/>
        <v>100</v>
      </c>
    </row>
    <row r="85" spans="1:11" ht="57">
      <c r="A85" s="10" t="s">
        <v>48</v>
      </c>
      <c r="B85" s="6">
        <v>650</v>
      </c>
      <c r="C85" s="7">
        <v>5</v>
      </c>
      <c r="D85" s="7">
        <v>2</v>
      </c>
      <c r="E85" s="8">
        <v>3510300</v>
      </c>
      <c r="F85" s="9">
        <v>810</v>
      </c>
      <c r="G85" s="16">
        <v>1000</v>
      </c>
      <c r="H85" s="16">
        <v>2674.5</v>
      </c>
      <c r="I85" s="3">
        <v>2674.5</v>
      </c>
      <c r="J85" s="3">
        <f t="shared" si="11"/>
        <v>267.45</v>
      </c>
      <c r="K85" s="54">
        <f t="shared" si="12"/>
        <v>100</v>
      </c>
    </row>
    <row r="86" spans="1:11" ht="23.25">
      <c r="A86" s="5" t="s">
        <v>67</v>
      </c>
      <c r="B86" s="11">
        <v>650</v>
      </c>
      <c r="C86" s="12">
        <v>5</v>
      </c>
      <c r="D86" s="12">
        <v>2</v>
      </c>
      <c r="E86" s="13">
        <v>3510500</v>
      </c>
      <c r="F86" s="14">
        <v>0</v>
      </c>
      <c r="G86" s="14">
        <f>G87</f>
        <v>2700</v>
      </c>
      <c r="H86" s="61">
        <f>H87</f>
        <v>7156.6</v>
      </c>
      <c r="I86" s="61">
        <f>I87</f>
        <v>7156.6</v>
      </c>
      <c r="J86" s="3">
        <f t="shared" si="11"/>
        <v>265.05925925925925</v>
      </c>
      <c r="K86" s="54">
        <f t="shared" si="12"/>
        <v>100</v>
      </c>
    </row>
    <row r="87" spans="1:11" ht="57">
      <c r="A87" s="10" t="s">
        <v>48</v>
      </c>
      <c r="B87" s="6">
        <v>650</v>
      </c>
      <c r="C87" s="7">
        <v>5</v>
      </c>
      <c r="D87" s="7">
        <v>2</v>
      </c>
      <c r="E87" s="8">
        <v>3510500</v>
      </c>
      <c r="F87" s="9">
        <v>810</v>
      </c>
      <c r="G87" s="16">
        <v>2700</v>
      </c>
      <c r="H87" s="16">
        <v>7156.6</v>
      </c>
      <c r="I87" s="3">
        <v>7156.6</v>
      </c>
      <c r="J87" s="3">
        <f t="shared" si="11"/>
        <v>265.05925925925925</v>
      </c>
      <c r="K87" s="54">
        <f t="shared" si="12"/>
        <v>100</v>
      </c>
    </row>
    <row r="88" spans="1:11" ht="45.75">
      <c r="A88" s="5" t="s">
        <v>68</v>
      </c>
      <c r="B88" s="11">
        <v>650</v>
      </c>
      <c r="C88" s="12">
        <v>5</v>
      </c>
      <c r="D88" s="12">
        <v>2</v>
      </c>
      <c r="E88" s="13">
        <v>5222100</v>
      </c>
      <c r="F88" s="14">
        <v>0</v>
      </c>
      <c r="G88" s="81">
        <f>G90</f>
        <v>4002.4</v>
      </c>
      <c r="H88" s="15">
        <f>H89+H90</f>
        <v>14045.5</v>
      </c>
      <c r="I88" s="15">
        <f>I89+I90</f>
        <v>14045.5</v>
      </c>
      <c r="J88" s="3"/>
      <c r="K88" s="54"/>
    </row>
    <row r="89" spans="1:11" ht="23.25">
      <c r="A89" s="10" t="s">
        <v>69</v>
      </c>
      <c r="B89" s="6">
        <v>650</v>
      </c>
      <c r="C89" s="7">
        <v>5</v>
      </c>
      <c r="D89" s="7">
        <v>2</v>
      </c>
      <c r="E89" s="8">
        <v>5222100</v>
      </c>
      <c r="F89" s="9">
        <v>243</v>
      </c>
      <c r="G89" s="55"/>
      <c r="H89" s="16">
        <v>12495.9</v>
      </c>
      <c r="I89" s="3">
        <v>12495.9</v>
      </c>
      <c r="J89" s="3"/>
      <c r="K89" s="54">
        <f>I89*100/H89</f>
        <v>100</v>
      </c>
    </row>
    <row r="90" spans="1:11" ht="57">
      <c r="A90" s="10" t="s">
        <v>48</v>
      </c>
      <c r="B90" s="6">
        <v>650</v>
      </c>
      <c r="C90" s="7">
        <v>5</v>
      </c>
      <c r="D90" s="7">
        <v>2</v>
      </c>
      <c r="E90" s="8">
        <v>5222100</v>
      </c>
      <c r="F90" s="9">
        <v>810</v>
      </c>
      <c r="G90" s="55">
        <v>4002.4</v>
      </c>
      <c r="H90" s="16">
        <v>1549.6</v>
      </c>
      <c r="I90" s="3">
        <v>1549.6</v>
      </c>
      <c r="J90" s="3"/>
      <c r="K90" s="54">
        <f>I90*100/H90</f>
        <v>100</v>
      </c>
    </row>
    <row r="91" spans="1:11" ht="45.75">
      <c r="A91" s="10" t="s">
        <v>70</v>
      </c>
      <c r="B91" s="6">
        <v>650</v>
      </c>
      <c r="C91" s="7">
        <v>5</v>
      </c>
      <c r="D91" s="7">
        <v>2</v>
      </c>
      <c r="E91" s="8">
        <v>7953400</v>
      </c>
      <c r="F91" s="14">
        <v>0</v>
      </c>
      <c r="G91" s="14"/>
      <c r="H91" s="16">
        <f>H92</f>
        <v>13843.9</v>
      </c>
      <c r="I91" s="3">
        <f>I92</f>
        <v>13541.8</v>
      </c>
      <c r="J91" s="3"/>
      <c r="K91" s="54">
        <f>K92</f>
        <v>97.817811454864596</v>
      </c>
    </row>
    <row r="92" spans="1:11" ht="34.5">
      <c r="A92" s="10" t="s">
        <v>71</v>
      </c>
      <c r="B92" s="6">
        <v>650</v>
      </c>
      <c r="C92" s="7">
        <v>5</v>
      </c>
      <c r="D92" s="7">
        <v>2</v>
      </c>
      <c r="E92" s="8">
        <v>7953400</v>
      </c>
      <c r="F92" s="9">
        <v>244</v>
      </c>
      <c r="G92" s="9"/>
      <c r="H92" s="16">
        <v>13843.9</v>
      </c>
      <c r="I92" s="3">
        <v>13541.8</v>
      </c>
      <c r="J92" s="3"/>
      <c r="K92" s="54">
        <f t="shared" ref="K92:K106" si="13">I92*100/H92</f>
        <v>97.817811454864596</v>
      </c>
    </row>
    <row r="93" spans="1:11" ht="57">
      <c r="A93" s="10" t="s">
        <v>72</v>
      </c>
      <c r="B93" s="6">
        <v>650</v>
      </c>
      <c r="C93" s="7">
        <v>5</v>
      </c>
      <c r="D93" s="7">
        <v>2</v>
      </c>
      <c r="E93" s="8">
        <v>7953400</v>
      </c>
      <c r="F93" s="9">
        <v>0</v>
      </c>
      <c r="G93" s="9"/>
      <c r="H93" s="16">
        <f>H94+H95</f>
        <v>1192.3000000000002</v>
      </c>
      <c r="I93" s="16">
        <f>I94+I95</f>
        <v>123.5</v>
      </c>
      <c r="J93" s="3"/>
      <c r="K93" s="54">
        <f t="shared" si="13"/>
        <v>10.358131342782855</v>
      </c>
    </row>
    <row r="94" spans="1:11" ht="34.5">
      <c r="A94" s="10" t="s">
        <v>73</v>
      </c>
      <c r="B94" s="6">
        <v>650</v>
      </c>
      <c r="C94" s="7">
        <v>5</v>
      </c>
      <c r="D94" s="7">
        <v>2</v>
      </c>
      <c r="E94" s="8">
        <v>7953410</v>
      </c>
      <c r="F94" s="9">
        <v>244</v>
      </c>
      <c r="G94" s="9"/>
      <c r="H94" s="16">
        <v>1189.9000000000001</v>
      </c>
      <c r="I94" s="3">
        <v>121.1</v>
      </c>
      <c r="J94" s="3"/>
      <c r="K94" s="54">
        <f t="shared" si="13"/>
        <v>10.177325825699638</v>
      </c>
    </row>
    <row r="95" spans="1:11" ht="23.25">
      <c r="A95" s="10" t="s">
        <v>74</v>
      </c>
      <c r="B95" s="6">
        <v>650</v>
      </c>
      <c r="C95" s="7">
        <v>5</v>
      </c>
      <c r="D95" s="7">
        <v>2</v>
      </c>
      <c r="E95" s="8">
        <v>7953410</v>
      </c>
      <c r="F95" s="9">
        <v>411</v>
      </c>
      <c r="G95" s="9"/>
      <c r="H95" s="16">
        <v>2.4</v>
      </c>
      <c r="I95" s="3">
        <v>2.4</v>
      </c>
      <c r="J95" s="3"/>
      <c r="K95" s="54">
        <f t="shared" si="13"/>
        <v>100</v>
      </c>
    </row>
    <row r="96" spans="1:11">
      <c r="A96" s="78" t="s">
        <v>75</v>
      </c>
      <c r="B96" s="19">
        <v>650</v>
      </c>
      <c r="C96" s="20">
        <v>5</v>
      </c>
      <c r="D96" s="20">
        <v>3</v>
      </c>
      <c r="E96" s="21">
        <v>0</v>
      </c>
      <c r="F96" s="22">
        <v>0</v>
      </c>
      <c r="G96" s="2">
        <f>G99+G101+G103+G105+G109+G111+G115+G97</f>
        <v>4105.5</v>
      </c>
      <c r="H96" s="2">
        <f>H97+H99+H101+H103+H105+H107+H109+H111+H113+H115+H118</f>
        <v>14663</v>
      </c>
      <c r="I96" s="2">
        <f>I97+I99+I101+I103+I105+I107+I109+I111+I113+I115+I118</f>
        <v>14405.199999999999</v>
      </c>
      <c r="J96" s="2">
        <f>I96*100/G96</f>
        <v>350.87565460966994</v>
      </c>
      <c r="K96" s="52">
        <f t="shared" si="13"/>
        <v>98.241833185569121</v>
      </c>
    </row>
    <row r="97" spans="1:11" ht="36.75">
      <c r="A97" s="26" t="s">
        <v>76</v>
      </c>
      <c r="B97" s="11">
        <v>650</v>
      </c>
      <c r="C97" s="12">
        <v>5</v>
      </c>
      <c r="D97" s="12">
        <v>3</v>
      </c>
      <c r="E97" s="8">
        <v>5227000</v>
      </c>
      <c r="F97" s="9">
        <v>0</v>
      </c>
      <c r="G97" s="9"/>
      <c r="H97" s="3">
        <f>H98</f>
        <v>3525.6</v>
      </c>
      <c r="I97" s="3">
        <f>I98</f>
        <v>3525.6</v>
      </c>
      <c r="J97" s="3"/>
      <c r="K97" s="54">
        <f t="shared" si="13"/>
        <v>100</v>
      </c>
    </row>
    <row r="98" spans="1:11" ht="24.75">
      <c r="A98" s="26" t="s">
        <v>69</v>
      </c>
      <c r="B98" s="11">
        <v>650</v>
      </c>
      <c r="C98" s="12">
        <v>5</v>
      </c>
      <c r="D98" s="12">
        <v>3</v>
      </c>
      <c r="E98" s="8">
        <v>5227000</v>
      </c>
      <c r="F98" s="9">
        <v>243</v>
      </c>
      <c r="G98" s="9"/>
      <c r="H98" s="3">
        <v>3525.6</v>
      </c>
      <c r="I98" s="3">
        <v>3525.6</v>
      </c>
      <c r="J98" s="3"/>
      <c r="K98" s="54">
        <f t="shared" si="13"/>
        <v>100</v>
      </c>
    </row>
    <row r="99" spans="1:11">
      <c r="A99" s="5" t="s">
        <v>77</v>
      </c>
      <c r="B99" s="11">
        <v>650</v>
      </c>
      <c r="C99" s="12">
        <v>5</v>
      </c>
      <c r="D99" s="12">
        <v>3</v>
      </c>
      <c r="E99" s="13">
        <v>6000100</v>
      </c>
      <c r="F99" s="14">
        <v>0</v>
      </c>
      <c r="G99" s="61">
        <f>G100</f>
        <v>1400</v>
      </c>
      <c r="H99" s="61">
        <f>H100</f>
        <v>2970.5</v>
      </c>
      <c r="I99" s="61">
        <f>I100</f>
        <v>2970.5</v>
      </c>
      <c r="J99" s="3">
        <f>I99*100/G99</f>
        <v>212.17857142857142</v>
      </c>
      <c r="K99" s="54">
        <f t="shared" si="13"/>
        <v>100</v>
      </c>
    </row>
    <row r="100" spans="1:11" ht="57">
      <c r="A100" s="10" t="s">
        <v>48</v>
      </c>
      <c r="B100" s="6">
        <v>650</v>
      </c>
      <c r="C100" s="7">
        <v>5</v>
      </c>
      <c r="D100" s="7">
        <v>3</v>
      </c>
      <c r="E100" s="8">
        <v>6000100</v>
      </c>
      <c r="F100" s="9">
        <v>810</v>
      </c>
      <c r="G100" s="16">
        <v>1400</v>
      </c>
      <c r="H100" s="16">
        <v>2970.5</v>
      </c>
      <c r="I100" s="3">
        <v>2970.5</v>
      </c>
      <c r="J100" s="3">
        <f>I100*100/G100</f>
        <v>212.17857142857142</v>
      </c>
      <c r="K100" s="54">
        <f t="shared" si="13"/>
        <v>100</v>
      </c>
    </row>
    <row r="101" spans="1:11">
      <c r="A101" s="5" t="s">
        <v>78</v>
      </c>
      <c r="B101" s="11">
        <v>650</v>
      </c>
      <c r="C101" s="12">
        <v>5</v>
      </c>
      <c r="D101" s="12">
        <v>3</v>
      </c>
      <c r="E101" s="13">
        <v>6000300</v>
      </c>
      <c r="F101" s="14">
        <v>0</v>
      </c>
      <c r="G101" s="15">
        <v>50</v>
      </c>
      <c r="H101" s="61">
        <f>H102</f>
        <v>44.9</v>
      </c>
      <c r="I101" s="61">
        <f>I102</f>
        <v>44.9</v>
      </c>
      <c r="J101" s="3"/>
      <c r="K101" s="54">
        <f t="shared" si="13"/>
        <v>100</v>
      </c>
    </row>
    <row r="102" spans="1:11" ht="57">
      <c r="A102" s="10" t="s">
        <v>48</v>
      </c>
      <c r="B102" s="6">
        <v>650</v>
      </c>
      <c r="C102" s="7">
        <v>5</v>
      </c>
      <c r="D102" s="7">
        <v>3</v>
      </c>
      <c r="E102" s="8">
        <v>6000300</v>
      </c>
      <c r="F102" s="9">
        <v>810</v>
      </c>
      <c r="G102" s="16">
        <v>50</v>
      </c>
      <c r="H102" s="16">
        <v>44.9</v>
      </c>
      <c r="I102" s="3">
        <v>44.9</v>
      </c>
      <c r="J102" s="3"/>
      <c r="K102" s="54">
        <f t="shared" si="13"/>
        <v>100</v>
      </c>
    </row>
    <row r="103" spans="1:11">
      <c r="A103" s="5" t="s">
        <v>79</v>
      </c>
      <c r="B103" s="11">
        <v>650</v>
      </c>
      <c r="C103" s="12">
        <v>5</v>
      </c>
      <c r="D103" s="12">
        <v>3</v>
      </c>
      <c r="E103" s="13">
        <v>6000400</v>
      </c>
      <c r="F103" s="14">
        <v>0</v>
      </c>
      <c r="G103" s="15">
        <v>100</v>
      </c>
      <c r="H103" s="15">
        <f>H104</f>
        <v>1655.9</v>
      </c>
      <c r="I103" s="61">
        <f>I104</f>
        <v>1655.9</v>
      </c>
      <c r="J103" s="3">
        <f>I103*100/G103</f>
        <v>1655.9</v>
      </c>
      <c r="K103" s="54">
        <f t="shared" si="13"/>
        <v>100</v>
      </c>
    </row>
    <row r="104" spans="1:11" ht="57">
      <c r="A104" s="10" t="s">
        <v>48</v>
      </c>
      <c r="B104" s="6">
        <v>650</v>
      </c>
      <c r="C104" s="7">
        <v>5</v>
      </c>
      <c r="D104" s="7">
        <v>3</v>
      </c>
      <c r="E104" s="8">
        <v>6000400</v>
      </c>
      <c r="F104" s="9">
        <v>810</v>
      </c>
      <c r="G104" s="16">
        <v>100</v>
      </c>
      <c r="H104" s="16">
        <v>1655.9</v>
      </c>
      <c r="I104" s="3">
        <v>1655.9</v>
      </c>
      <c r="J104" s="3">
        <f>I104*100/G104</f>
        <v>1655.9</v>
      </c>
      <c r="K104" s="54">
        <f t="shared" si="13"/>
        <v>100</v>
      </c>
    </row>
    <row r="105" spans="1:11" ht="23.25">
      <c r="A105" s="5" t="s">
        <v>80</v>
      </c>
      <c r="B105" s="11">
        <v>650</v>
      </c>
      <c r="C105" s="12">
        <v>5</v>
      </c>
      <c r="D105" s="12">
        <v>3</v>
      </c>
      <c r="E105" s="13">
        <v>6000500</v>
      </c>
      <c r="F105" s="14">
        <v>0</v>
      </c>
      <c r="G105" s="81">
        <f>G106</f>
        <v>2305.5</v>
      </c>
      <c r="H105" s="61">
        <f>H106</f>
        <v>4994</v>
      </c>
      <c r="I105" s="61">
        <f>I106</f>
        <v>4844.7</v>
      </c>
      <c r="J105" s="3">
        <f>I105*100/G105</f>
        <v>210.13662979830841</v>
      </c>
      <c r="K105" s="54">
        <f t="shared" si="13"/>
        <v>97.010412494993986</v>
      </c>
    </row>
    <row r="106" spans="1:11" ht="57">
      <c r="A106" s="10" t="s">
        <v>48</v>
      </c>
      <c r="B106" s="6">
        <v>650</v>
      </c>
      <c r="C106" s="7">
        <v>5</v>
      </c>
      <c r="D106" s="7">
        <v>3</v>
      </c>
      <c r="E106" s="8">
        <v>6000500</v>
      </c>
      <c r="F106" s="9">
        <v>810</v>
      </c>
      <c r="G106" s="55">
        <v>2305.5</v>
      </c>
      <c r="H106" s="16">
        <v>4994</v>
      </c>
      <c r="I106" s="3">
        <v>4844.7</v>
      </c>
      <c r="J106" s="3">
        <f>I106*100/G106</f>
        <v>210.13662979830841</v>
      </c>
      <c r="K106" s="54">
        <f t="shared" si="13"/>
        <v>97.010412494993986</v>
      </c>
    </row>
    <row r="107" spans="1:11">
      <c r="A107" s="10"/>
      <c r="B107" s="11">
        <v>650</v>
      </c>
      <c r="C107" s="12">
        <v>5</v>
      </c>
      <c r="D107" s="12">
        <v>3</v>
      </c>
      <c r="E107" s="13">
        <v>7950400</v>
      </c>
      <c r="F107" s="14">
        <v>0</v>
      </c>
      <c r="G107" s="55"/>
      <c r="H107" s="16">
        <f>H108</f>
        <v>7</v>
      </c>
      <c r="I107" s="3"/>
      <c r="J107" s="3"/>
      <c r="K107" s="54"/>
    </row>
    <row r="108" spans="1:11">
      <c r="A108" s="10" t="s">
        <v>24</v>
      </c>
      <c r="B108" s="6">
        <v>650</v>
      </c>
      <c r="C108" s="7">
        <v>5</v>
      </c>
      <c r="D108" s="7">
        <v>3</v>
      </c>
      <c r="E108" s="13">
        <v>7950400</v>
      </c>
      <c r="F108" s="9">
        <v>244</v>
      </c>
      <c r="G108" s="55"/>
      <c r="H108" s="16">
        <v>7</v>
      </c>
      <c r="I108" s="3"/>
      <c r="J108" s="3"/>
      <c r="K108" s="54"/>
    </row>
    <row r="109" spans="1:11" ht="45.75">
      <c r="A109" s="5" t="s">
        <v>81</v>
      </c>
      <c r="B109" s="11">
        <v>650</v>
      </c>
      <c r="C109" s="12">
        <v>5</v>
      </c>
      <c r="D109" s="12">
        <v>3</v>
      </c>
      <c r="E109" s="13">
        <v>7950410</v>
      </c>
      <c r="F109" s="14">
        <v>0</v>
      </c>
      <c r="G109" s="15">
        <v>250</v>
      </c>
      <c r="H109" s="61">
        <f>H110</f>
        <v>240.1</v>
      </c>
      <c r="I109" s="61">
        <f>I110</f>
        <v>240.1</v>
      </c>
      <c r="J109" s="3">
        <f>I109*100/G109</f>
        <v>96.04</v>
      </c>
      <c r="K109" s="54">
        <f t="shared" ref="K109:K116" si="14">I109*100/H109</f>
        <v>100</v>
      </c>
    </row>
    <row r="110" spans="1:11">
      <c r="A110" s="10" t="s">
        <v>24</v>
      </c>
      <c r="B110" s="6">
        <v>650</v>
      </c>
      <c r="C110" s="7">
        <v>5</v>
      </c>
      <c r="D110" s="7">
        <v>3</v>
      </c>
      <c r="E110" s="8">
        <v>7950410</v>
      </c>
      <c r="F110" s="9">
        <v>244</v>
      </c>
      <c r="G110" s="16">
        <v>250</v>
      </c>
      <c r="H110" s="16">
        <v>240.1</v>
      </c>
      <c r="I110" s="3">
        <v>240.1</v>
      </c>
      <c r="J110" s="3">
        <f>I110*100/G110</f>
        <v>96.04</v>
      </c>
      <c r="K110" s="54">
        <f t="shared" si="14"/>
        <v>100</v>
      </c>
    </row>
    <row r="111" spans="1:11" ht="34.5">
      <c r="A111" s="10" t="s">
        <v>62</v>
      </c>
      <c r="B111" s="6">
        <v>650</v>
      </c>
      <c r="C111" s="7">
        <v>5</v>
      </c>
      <c r="D111" s="7">
        <v>3</v>
      </c>
      <c r="E111" s="8">
        <v>7952800</v>
      </c>
      <c r="F111" s="14">
        <v>0</v>
      </c>
      <c r="G111" s="14"/>
      <c r="H111" s="16">
        <f>H112</f>
        <v>420.6</v>
      </c>
      <c r="I111" s="3">
        <f>I112</f>
        <v>325.89999999999998</v>
      </c>
      <c r="J111" s="3"/>
      <c r="K111" s="54">
        <f t="shared" si="14"/>
        <v>77.484545886828329</v>
      </c>
    </row>
    <row r="112" spans="1:11">
      <c r="A112" s="10" t="s">
        <v>24</v>
      </c>
      <c r="B112" s="6">
        <v>650</v>
      </c>
      <c r="C112" s="7">
        <v>5</v>
      </c>
      <c r="D112" s="7">
        <v>3</v>
      </c>
      <c r="E112" s="8">
        <v>7952800</v>
      </c>
      <c r="F112" s="9">
        <v>244</v>
      </c>
      <c r="G112" s="9"/>
      <c r="H112" s="16">
        <v>420.6</v>
      </c>
      <c r="I112" s="3">
        <v>325.89999999999998</v>
      </c>
      <c r="J112" s="3"/>
      <c r="K112" s="54">
        <f t="shared" si="14"/>
        <v>77.484545886828329</v>
      </c>
    </row>
    <row r="113" spans="1:11" ht="34.5">
      <c r="A113" s="10" t="s">
        <v>82</v>
      </c>
      <c r="B113" s="6">
        <v>650</v>
      </c>
      <c r="C113" s="7">
        <v>5</v>
      </c>
      <c r="D113" s="7">
        <v>3</v>
      </c>
      <c r="E113" s="8">
        <v>7952810</v>
      </c>
      <c r="F113" s="14">
        <v>0</v>
      </c>
      <c r="G113" s="9"/>
      <c r="H113" s="16">
        <f>H114</f>
        <v>112</v>
      </c>
      <c r="I113" s="3">
        <f>I114</f>
        <v>112</v>
      </c>
      <c r="J113" s="3"/>
      <c r="K113" s="54">
        <f t="shared" si="14"/>
        <v>100</v>
      </c>
    </row>
    <row r="114" spans="1:11">
      <c r="A114" s="10" t="s">
        <v>24</v>
      </c>
      <c r="B114" s="6">
        <v>650</v>
      </c>
      <c r="C114" s="7">
        <v>5</v>
      </c>
      <c r="D114" s="7">
        <v>3</v>
      </c>
      <c r="E114" s="8">
        <v>7952810</v>
      </c>
      <c r="F114" s="9">
        <v>244</v>
      </c>
      <c r="G114" s="9"/>
      <c r="H114" s="16">
        <v>112</v>
      </c>
      <c r="I114" s="3">
        <v>112</v>
      </c>
      <c r="J114" s="3">
        <v>112</v>
      </c>
      <c r="K114" s="54">
        <f t="shared" si="14"/>
        <v>100</v>
      </c>
    </row>
    <row r="115" spans="1:11" ht="34.5">
      <c r="A115" s="10" t="s">
        <v>83</v>
      </c>
      <c r="B115" s="6">
        <v>650</v>
      </c>
      <c r="C115" s="7">
        <v>5</v>
      </c>
      <c r="D115" s="7">
        <v>3</v>
      </c>
      <c r="E115" s="8">
        <v>7950600</v>
      </c>
      <c r="F115" s="9">
        <v>0</v>
      </c>
      <c r="G115" s="9"/>
      <c r="H115" s="16">
        <f>H116+H117</f>
        <v>55</v>
      </c>
      <c r="I115" s="16">
        <f>I116+I117</f>
        <v>48.2</v>
      </c>
      <c r="J115" s="3"/>
      <c r="K115" s="54">
        <f t="shared" si="14"/>
        <v>87.63636363636364</v>
      </c>
    </row>
    <row r="116" spans="1:11">
      <c r="A116" s="10" t="s">
        <v>21</v>
      </c>
      <c r="B116" s="6">
        <v>650</v>
      </c>
      <c r="C116" s="7">
        <v>5</v>
      </c>
      <c r="D116" s="7">
        <v>3</v>
      </c>
      <c r="E116" s="8">
        <v>7950600</v>
      </c>
      <c r="F116" s="9">
        <v>111</v>
      </c>
      <c r="G116" s="9"/>
      <c r="H116" s="16">
        <v>51.039000000000001</v>
      </c>
      <c r="I116" s="3">
        <v>48.2</v>
      </c>
      <c r="J116" s="3"/>
      <c r="K116" s="54">
        <f t="shared" si="14"/>
        <v>94.437586943317854</v>
      </c>
    </row>
    <row r="117" spans="1:11">
      <c r="A117" s="10" t="s">
        <v>24</v>
      </c>
      <c r="B117" s="6">
        <v>650</v>
      </c>
      <c r="C117" s="7">
        <v>5</v>
      </c>
      <c r="D117" s="7">
        <v>3</v>
      </c>
      <c r="E117" s="8">
        <v>7950600</v>
      </c>
      <c r="F117" s="9">
        <v>244</v>
      </c>
      <c r="G117" s="9"/>
      <c r="H117" s="16">
        <v>3.9609999999999999</v>
      </c>
      <c r="I117" s="3"/>
      <c r="J117" s="3"/>
      <c r="K117" s="54"/>
    </row>
    <row r="118" spans="1:11" ht="57" customHeight="1">
      <c r="A118" s="69" t="s">
        <v>36</v>
      </c>
      <c r="B118" s="6">
        <v>650</v>
      </c>
      <c r="C118" s="7">
        <v>5</v>
      </c>
      <c r="D118" s="7">
        <v>3</v>
      </c>
      <c r="E118" s="8">
        <v>7953700</v>
      </c>
      <c r="F118" s="9">
        <v>0</v>
      </c>
      <c r="G118" s="9"/>
      <c r="H118" s="16">
        <f>H119</f>
        <v>637.4</v>
      </c>
      <c r="I118" s="3">
        <v>637.4</v>
      </c>
      <c r="J118" s="3"/>
      <c r="K118" s="54"/>
    </row>
    <row r="119" spans="1:11" ht="21.75" customHeight="1">
      <c r="A119" s="69" t="s">
        <v>24</v>
      </c>
      <c r="B119" s="6">
        <v>650</v>
      </c>
      <c r="C119" s="7">
        <v>5</v>
      </c>
      <c r="D119" s="7">
        <v>3</v>
      </c>
      <c r="E119" s="8">
        <v>7953700</v>
      </c>
      <c r="F119" s="9">
        <v>810</v>
      </c>
      <c r="G119" s="9"/>
      <c r="H119" s="16">
        <v>637.4</v>
      </c>
      <c r="I119" s="3">
        <v>637.4</v>
      </c>
      <c r="J119" s="3"/>
      <c r="K119" s="54"/>
    </row>
    <row r="120" spans="1:11">
      <c r="A120" s="79" t="s">
        <v>84</v>
      </c>
      <c r="B120" s="19">
        <v>650</v>
      </c>
      <c r="C120" s="20">
        <v>8</v>
      </c>
      <c r="D120" s="20">
        <v>0</v>
      </c>
      <c r="E120" s="21">
        <v>0</v>
      </c>
      <c r="F120" s="22">
        <v>0</v>
      </c>
      <c r="G120" s="2">
        <f>G121+G129</f>
        <v>2937</v>
      </c>
      <c r="H120" s="2">
        <f>H121+H129</f>
        <v>4311.3</v>
      </c>
      <c r="I120" s="2">
        <f>I121+I129</f>
        <v>4311.3</v>
      </c>
      <c r="J120" s="2">
        <f t="shared" ref="J120:J125" si="15">I120*100/G120</f>
        <v>146.7926455566905</v>
      </c>
      <c r="K120" s="52">
        <f t="shared" ref="K120:K151" si="16">I120*100/H120</f>
        <v>100</v>
      </c>
    </row>
    <row r="121" spans="1:11">
      <c r="A121" s="79" t="s">
        <v>85</v>
      </c>
      <c r="B121" s="19">
        <v>650</v>
      </c>
      <c r="C121" s="20">
        <v>8</v>
      </c>
      <c r="D121" s="20">
        <v>1</v>
      </c>
      <c r="E121" s="21">
        <v>0</v>
      </c>
      <c r="F121" s="22">
        <v>0</v>
      </c>
      <c r="G121" s="3">
        <f t="shared" ref="G121:I122" si="17">G122</f>
        <v>2616</v>
      </c>
      <c r="H121" s="3">
        <f t="shared" si="17"/>
        <v>3848.6</v>
      </c>
      <c r="I121" s="3">
        <f t="shared" si="17"/>
        <v>3848.6</v>
      </c>
      <c r="J121" s="3">
        <f t="shared" si="15"/>
        <v>147.1177370030581</v>
      </c>
      <c r="K121" s="54">
        <f t="shared" si="16"/>
        <v>100</v>
      </c>
    </row>
    <row r="122" spans="1:11" ht="24.75">
      <c r="A122" s="27" t="s">
        <v>86</v>
      </c>
      <c r="B122" s="19">
        <v>650</v>
      </c>
      <c r="C122" s="20">
        <v>8</v>
      </c>
      <c r="D122" s="20">
        <v>1</v>
      </c>
      <c r="E122" s="21">
        <v>4400000</v>
      </c>
      <c r="F122" s="22">
        <v>0</v>
      </c>
      <c r="G122" s="3">
        <f t="shared" si="17"/>
        <v>2616</v>
      </c>
      <c r="H122" s="3">
        <f t="shared" si="17"/>
        <v>3848.6</v>
      </c>
      <c r="I122" s="3">
        <f t="shared" si="17"/>
        <v>3848.6</v>
      </c>
      <c r="J122" s="3">
        <f t="shared" si="15"/>
        <v>147.1177370030581</v>
      </c>
      <c r="K122" s="54">
        <f t="shared" si="16"/>
        <v>100</v>
      </c>
    </row>
    <row r="123" spans="1:11" ht="23.25">
      <c r="A123" s="10" t="s">
        <v>87</v>
      </c>
      <c r="B123" s="6">
        <v>650</v>
      </c>
      <c r="C123" s="7">
        <v>8</v>
      </c>
      <c r="D123" s="7">
        <v>1</v>
      </c>
      <c r="E123" s="8">
        <v>4409900</v>
      </c>
      <c r="F123" s="9">
        <v>0</v>
      </c>
      <c r="G123" s="9">
        <f>G124+G125+G127+G128</f>
        <v>2616</v>
      </c>
      <c r="H123" s="3">
        <f>H124+H125+H127+H128+H126</f>
        <v>3848.6</v>
      </c>
      <c r="I123" s="3">
        <f>I124+I125+I127+I128+I126</f>
        <v>3848.6</v>
      </c>
      <c r="J123" s="3">
        <f t="shared" si="15"/>
        <v>147.1177370030581</v>
      </c>
      <c r="K123" s="54">
        <f t="shared" si="16"/>
        <v>100</v>
      </c>
    </row>
    <row r="124" spans="1:11">
      <c r="A124" s="10" t="s">
        <v>21</v>
      </c>
      <c r="B124" s="6">
        <v>650</v>
      </c>
      <c r="C124" s="7">
        <v>8</v>
      </c>
      <c r="D124" s="7">
        <v>1</v>
      </c>
      <c r="E124" s="8">
        <v>4409900</v>
      </c>
      <c r="F124" s="9">
        <v>111</v>
      </c>
      <c r="G124" s="9">
        <v>1925</v>
      </c>
      <c r="H124" s="16">
        <v>2603.4</v>
      </c>
      <c r="I124" s="3">
        <v>2603.4</v>
      </c>
      <c r="J124" s="3">
        <f t="shared" si="15"/>
        <v>135.24155844155845</v>
      </c>
      <c r="K124" s="54">
        <f t="shared" si="16"/>
        <v>100</v>
      </c>
    </row>
    <row r="125" spans="1:11" ht="23.25">
      <c r="A125" s="10" t="s">
        <v>33</v>
      </c>
      <c r="B125" s="6">
        <v>650</v>
      </c>
      <c r="C125" s="7">
        <v>8</v>
      </c>
      <c r="D125" s="7">
        <v>1</v>
      </c>
      <c r="E125" s="8">
        <v>4409900</v>
      </c>
      <c r="F125" s="9">
        <v>112</v>
      </c>
      <c r="G125" s="16">
        <v>80</v>
      </c>
      <c r="H125" s="16">
        <v>75.400000000000006</v>
      </c>
      <c r="I125" s="3">
        <v>75.400000000000006</v>
      </c>
      <c r="J125" s="3">
        <f t="shared" si="15"/>
        <v>94.250000000000014</v>
      </c>
      <c r="K125" s="54">
        <f t="shared" si="16"/>
        <v>100</v>
      </c>
    </row>
    <row r="126" spans="1:11" ht="39">
      <c r="A126" s="69" t="s">
        <v>88</v>
      </c>
      <c r="B126" s="6">
        <v>650</v>
      </c>
      <c r="C126" s="7">
        <v>8</v>
      </c>
      <c r="D126" s="7">
        <v>1</v>
      </c>
      <c r="E126" s="8">
        <v>4409900</v>
      </c>
      <c r="F126" s="9">
        <v>242</v>
      </c>
      <c r="G126" s="16"/>
      <c r="H126" s="16">
        <v>133.19999999999999</v>
      </c>
      <c r="I126" s="3">
        <v>133.19999999999999</v>
      </c>
      <c r="J126" s="3"/>
      <c r="K126" s="54">
        <f t="shared" si="16"/>
        <v>100</v>
      </c>
    </row>
    <row r="127" spans="1:11">
      <c r="A127" s="10" t="s">
        <v>24</v>
      </c>
      <c r="B127" s="6">
        <v>650</v>
      </c>
      <c r="C127" s="7">
        <v>8</v>
      </c>
      <c r="D127" s="7">
        <v>1</v>
      </c>
      <c r="E127" s="8">
        <v>4409900</v>
      </c>
      <c r="F127" s="9">
        <v>244</v>
      </c>
      <c r="G127" s="55">
        <v>599</v>
      </c>
      <c r="H127" s="16">
        <v>1030.2</v>
      </c>
      <c r="I127" s="3">
        <v>1030.2</v>
      </c>
      <c r="J127" s="3">
        <f t="shared" ref="J127:J139" si="18">I127*100/G127</f>
        <v>171.98664440734558</v>
      </c>
      <c r="K127" s="54">
        <f t="shared" si="16"/>
        <v>100</v>
      </c>
    </row>
    <row r="128" spans="1:11" ht="23.25">
      <c r="A128" s="10" t="s">
        <v>25</v>
      </c>
      <c r="B128" s="6">
        <v>650</v>
      </c>
      <c r="C128" s="7">
        <v>8</v>
      </c>
      <c r="D128" s="7">
        <v>1</v>
      </c>
      <c r="E128" s="8">
        <v>4409900</v>
      </c>
      <c r="F128" s="9">
        <v>852</v>
      </c>
      <c r="G128" s="16">
        <v>12</v>
      </c>
      <c r="H128" s="16">
        <v>6.4</v>
      </c>
      <c r="I128" s="3">
        <v>6.4</v>
      </c>
      <c r="J128" s="3">
        <f t="shared" si="18"/>
        <v>53.333333333333336</v>
      </c>
      <c r="K128" s="54">
        <f t="shared" si="16"/>
        <v>100</v>
      </c>
    </row>
    <row r="129" spans="1:11">
      <c r="A129" s="28" t="s">
        <v>89</v>
      </c>
      <c r="B129" s="6">
        <v>650</v>
      </c>
      <c r="C129" s="7">
        <v>8</v>
      </c>
      <c r="D129" s="7">
        <v>1</v>
      </c>
      <c r="E129" s="29">
        <v>4420000</v>
      </c>
      <c r="F129" s="14">
        <v>0</v>
      </c>
      <c r="G129" s="15">
        <f>G130</f>
        <v>321</v>
      </c>
      <c r="H129" s="15">
        <f>H130</f>
        <v>462.70000000000005</v>
      </c>
      <c r="I129" s="15">
        <f>I130</f>
        <v>462.70000000000005</v>
      </c>
      <c r="J129" s="3">
        <f t="shared" si="18"/>
        <v>144.14330218068537</v>
      </c>
      <c r="K129" s="54">
        <f t="shared" si="16"/>
        <v>100</v>
      </c>
    </row>
    <row r="130" spans="1:11" ht="23.25">
      <c r="A130" s="10" t="s">
        <v>87</v>
      </c>
      <c r="B130" s="6">
        <v>650</v>
      </c>
      <c r="C130" s="7">
        <v>8</v>
      </c>
      <c r="D130" s="7">
        <v>1</v>
      </c>
      <c r="E130" s="8">
        <v>4429900</v>
      </c>
      <c r="F130" s="9">
        <v>0</v>
      </c>
      <c r="G130" s="3">
        <f>G131+G132+G133</f>
        <v>321</v>
      </c>
      <c r="H130" s="3">
        <f>H131+H132+H133</f>
        <v>462.70000000000005</v>
      </c>
      <c r="I130" s="3">
        <f>I131+I132+I133</f>
        <v>462.70000000000005</v>
      </c>
      <c r="J130" s="3">
        <f t="shared" si="18"/>
        <v>144.14330218068537</v>
      </c>
      <c r="K130" s="54">
        <f t="shared" si="16"/>
        <v>100</v>
      </c>
    </row>
    <row r="131" spans="1:11">
      <c r="A131" s="10" t="s">
        <v>21</v>
      </c>
      <c r="B131" s="6">
        <v>650</v>
      </c>
      <c r="C131" s="7">
        <v>8</v>
      </c>
      <c r="D131" s="7">
        <v>1</v>
      </c>
      <c r="E131" s="8">
        <v>4429900</v>
      </c>
      <c r="F131" s="9">
        <v>111</v>
      </c>
      <c r="G131" s="16">
        <v>276</v>
      </c>
      <c r="H131" s="16">
        <v>331.6</v>
      </c>
      <c r="I131" s="3">
        <v>331.6</v>
      </c>
      <c r="J131" s="3">
        <f t="shared" si="18"/>
        <v>120.14492753623189</v>
      </c>
      <c r="K131" s="54">
        <f t="shared" si="16"/>
        <v>100</v>
      </c>
    </row>
    <row r="132" spans="1:11" ht="23.25">
      <c r="A132" s="10" t="s">
        <v>33</v>
      </c>
      <c r="B132" s="6">
        <v>650</v>
      </c>
      <c r="C132" s="7">
        <v>8</v>
      </c>
      <c r="D132" s="7">
        <v>1</v>
      </c>
      <c r="E132" s="8">
        <v>4429900</v>
      </c>
      <c r="F132" s="9">
        <v>112</v>
      </c>
      <c r="G132" s="16">
        <v>30</v>
      </c>
      <c r="H132" s="16">
        <v>100</v>
      </c>
      <c r="I132" s="3">
        <v>100</v>
      </c>
      <c r="J132" s="3">
        <f t="shared" si="18"/>
        <v>333.33333333333331</v>
      </c>
      <c r="K132" s="54">
        <f t="shared" si="16"/>
        <v>100</v>
      </c>
    </row>
    <row r="133" spans="1:11">
      <c r="A133" s="10" t="s">
        <v>24</v>
      </c>
      <c r="B133" s="6">
        <v>650</v>
      </c>
      <c r="C133" s="7">
        <v>8</v>
      </c>
      <c r="D133" s="7">
        <v>1</v>
      </c>
      <c r="E133" s="8">
        <v>4429900</v>
      </c>
      <c r="F133" s="9">
        <v>244</v>
      </c>
      <c r="G133" s="16">
        <v>15</v>
      </c>
      <c r="H133" s="16">
        <v>31.1</v>
      </c>
      <c r="I133" s="3">
        <v>31.1</v>
      </c>
      <c r="J133" s="3">
        <f t="shared" si="18"/>
        <v>207.33333333333334</v>
      </c>
      <c r="K133" s="54">
        <f t="shared" si="16"/>
        <v>100</v>
      </c>
    </row>
    <row r="134" spans="1:11">
      <c r="A134" s="79" t="s">
        <v>90</v>
      </c>
      <c r="B134" s="19">
        <v>650</v>
      </c>
      <c r="C134" s="20">
        <v>11</v>
      </c>
      <c r="D134" s="20">
        <v>0</v>
      </c>
      <c r="E134" s="21">
        <v>0</v>
      </c>
      <c r="F134" s="22">
        <v>0</v>
      </c>
      <c r="G134" s="2">
        <f>G135</f>
        <v>9004</v>
      </c>
      <c r="H134" s="2">
        <f>H135</f>
        <v>11068.599999999999</v>
      </c>
      <c r="I134" s="2">
        <f>I135</f>
        <v>11066.299999999997</v>
      </c>
      <c r="J134" s="2">
        <f t="shared" si="18"/>
        <v>122.90426477121277</v>
      </c>
      <c r="K134" s="52">
        <f t="shared" si="16"/>
        <v>99.979220497623899</v>
      </c>
    </row>
    <row r="135" spans="1:11">
      <c r="A135" s="10" t="s">
        <v>91</v>
      </c>
      <c r="B135" s="6">
        <v>650</v>
      </c>
      <c r="C135" s="7">
        <v>11</v>
      </c>
      <c r="D135" s="7">
        <v>1</v>
      </c>
      <c r="E135" s="8">
        <v>0</v>
      </c>
      <c r="F135" s="9">
        <v>0</v>
      </c>
      <c r="G135" s="3">
        <f>G137</f>
        <v>9004</v>
      </c>
      <c r="H135" s="3">
        <f>H137</f>
        <v>11068.599999999999</v>
      </c>
      <c r="I135" s="3">
        <f>I137</f>
        <v>11066.299999999997</v>
      </c>
      <c r="J135" s="3">
        <f t="shared" si="18"/>
        <v>122.90426477121277</v>
      </c>
      <c r="K135" s="54">
        <f t="shared" si="16"/>
        <v>99.979220497623899</v>
      </c>
    </row>
    <row r="136" spans="1:11">
      <c r="A136" s="17" t="s">
        <v>92</v>
      </c>
      <c r="B136" s="6">
        <v>650</v>
      </c>
      <c r="C136" s="7">
        <v>11</v>
      </c>
      <c r="D136" s="7">
        <v>1</v>
      </c>
      <c r="E136" s="8">
        <v>4820000</v>
      </c>
      <c r="F136" s="9">
        <v>0</v>
      </c>
      <c r="G136" s="3">
        <f>G137</f>
        <v>9004</v>
      </c>
      <c r="H136" s="3">
        <f>H137</f>
        <v>11068.599999999999</v>
      </c>
      <c r="I136" s="3">
        <f>I137</f>
        <v>11066.299999999997</v>
      </c>
      <c r="J136" s="3">
        <f t="shared" si="18"/>
        <v>122.90426477121277</v>
      </c>
      <c r="K136" s="54">
        <f t="shared" si="16"/>
        <v>99.979220497623899</v>
      </c>
    </row>
    <row r="137" spans="1:11" ht="23.25">
      <c r="A137" s="10" t="s">
        <v>87</v>
      </c>
      <c r="B137" s="6">
        <v>650</v>
      </c>
      <c r="C137" s="7">
        <v>11</v>
      </c>
      <c r="D137" s="7">
        <v>1</v>
      </c>
      <c r="E137" s="8">
        <v>4829900</v>
      </c>
      <c r="F137" s="9">
        <v>0</v>
      </c>
      <c r="G137" s="3">
        <f>G138+G139+G141+G143+G140</f>
        <v>9004</v>
      </c>
      <c r="H137" s="3">
        <f>H138+H139+H141+H143+H140+H142+H145</f>
        <v>11068.599999999999</v>
      </c>
      <c r="I137" s="3">
        <f>I138+I139+I141+I143+I140+I142+I145</f>
        <v>11066.299999999997</v>
      </c>
      <c r="J137" s="3">
        <f t="shared" si="18"/>
        <v>122.90426477121277</v>
      </c>
      <c r="K137" s="54">
        <f t="shared" si="16"/>
        <v>99.979220497623899</v>
      </c>
    </row>
    <row r="138" spans="1:11">
      <c r="A138" s="10" t="s">
        <v>21</v>
      </c>
      <c r="B138" s="6">
        <v>650</v>
      </c>
      <c r="C138" s="7">
        <v>11</v>
      </c>
      <c r="D138" s="7">
        <v>1</v>
      </c>
      <c r="E138" s="8">
        <v>4829900</v>
      </c>
      <c r="F138" s="9">
        <v>111</v>
      </c>
      <c r="G138" s="16">
        <v>7780</v>
      </c>
      <c r="H138" s="16">
        <v>8661.9</v>
      </c>
      <c r="I138" s="3">
        <v>8661.9</v>
      </c>
      <c r="J138" s="3">
        <f t="shared" si="18"/>
        <v>111.33547557840618</v>
      </c>
      <c r="K138" s="54">
        <f t="shared" si="16"/>
        <v>100</v>
      </c>
    </row>
    <row r="139" spans="1:11" ht="23.25">
      <c r="A139" s="10" t="s">
        <v>35</v>
      </c>
      <c r="B139" s="6">
        <v>650</v>
      </c>
      <c r="C139" s="7">
        <v>11</v>
      </c>
      <c r="D139" s="7">
        <v>1</v>
      </c>
      <c r="E139" s="8">
        <v>4829900</v>
      </c>
      <c r="F139" s="9">
        <v>112</v>
      </c>
      <c r="G139" s="9">
        <v>400</v>
      </c>
      <c r="H139" s="16">
        <v>357.5</v>
      </c>
      <c r="I139" s="3">
        <v>355.3</v>
      </c>
      <c r="J139" s="3">
        <f t="shared" si="18"/>
        <v>88.825000000000003</v>
      </c>
      <c r="K139" s="54">
        <f t="shared" si="16"/>
        <v>99.384615384615387</v>
      </c>
    </row>
    <row r="140" spans="1:11">
      <c r="A140" s="10"/>
      <c r="B140" s="6">
        <v>650</v>
      </c>
      <c r="C140" s="7">
        <v>11</v>
      </c>
      <c r="D140" s="7">
        <v>1</v>
      </c>
      <c r="E140" s="8">
        <v>4829900</v>
      </c>
      <c r="F140" s="9">
        <v>242</v>
      </c>
      <c r="G140" s="9"/>
      <c r="H140" s="16">
        <v>28.4</v>
      </c>
      <c r="I140" s="3">
        <v>28.4</v>
      </c>
      <c r="J140" s="3"/>
      <c r="K140" s="54">
        <f t="shared" si="16"/>
        <v>100</v>
      </c>
    </row>
    <row r="141" spans="1:11">
      <c r="A141" s="10" t="s">
        <v>24</v>
      </c>
      <c r="B141" s="6">
        <v>650</v>
      </c>
      <c r="C141" s="7">
        <v>11</v>
      </c>
      <c r="D141" s="7">
        <v>1</v>
      </c>
      <c r="E141" s="8">
        <v>4829900</v>
      </c>
      <c r="F141" s="9">
        <v>244</v>
      </c>
      <c r="G141" s="9">
        <v>774</v>
      </c>
      <c r="H141" s="16">
        <v>1563</v>
      </c>
      <c r="I141" s="3">
        <v>1562.9</v>
      </c>
      <c r="J141" s="3">
        <f>I141*100/G141</f>
        <v>201.92506459948319</v>
      </c>
      <c r="K141" s="54">
        <f t="shared" si="16"/>
        <v>99.993602047344851</v>
      </c>
    </row>
    <row r="142" spans="1:11" ht="23.25">
      <c r="A142" s="10" t="s">
        <v>25</v>
      </c>
      <c r="B142" s="6">
        <v>650</v>
      </c>
      <c r="C142" s="7">
        <v>11</v>
      </c>
      <c r="D142" s="7">
        <v>1</v>
      </c>
      <c r="E142" s="8">
        <v>4829900</v>
      </c>
      <c r="F142" s="9">
        <v>852</v>
      </c>
      <c r="G142" s="9"/>
      <c r="H142" s="16">
        <v>9.8000000000000007</v>
      </c>
      <c r="I142" s="3">
        <v>9.8000000000000007</v>
      </c>
      <c r="J142" s="3"/>
      <c r="K142" s="54">
        <f t="shared" si="16"/>
        <v>100</v>
      </c>
    </row>
    <row r="143" spans="1:11" ht="23.25">
      <c r="A143" s="5" t="s">
        <v>93</v>
      </c>
      <c r="B143" s="11">
        <v>650</v>
      </c>
      <c r="C143" s="12">
        <v>11</v>
      </c>
      <c r="D143" s="12">
        <v>1</v>
      </c>
      <c r="E143" s="13">
        <v>5129700</v>
      </c>
      <c r="F143" s="14">
        <v>0</v>
      </c>
      <c r="G143" s="82">
        <v>50</v>
      </c>
      <c r="H143" s="61">
        <f>H144</f>
        <v>146</v>
      </c>
      <c r="I143" s="61">
        <f>I144</f>
        <v>146</v>
      </c>
      <c r="J143" s="3">
        <f>I143*100/G143</f>
        <v>292</v>
      </c>
      <c r="K143" s="54">
        <f t="shared" si="16"/>
        <v>100</v>
      </c>
    </row>
    <row r="144" spans="1:11" ht="23.25">
      <c r="A144" s="10" t="s">
        <v>33</v>
      </c>
      <c r="B144" s="6">
        <v>650</v>
      </c>
      <c r="C144" s="7">
        <v>11</v>
      </c>
      <c r="D144" s="7">
        <v>1</v>
      </c>
      <c r="E144" s="8">
        <v>5129700</v>
      </c>
      <c r="F144" s="9">
        <v>112</v>
      </c>
      <c r="G144" s="83">
        <v>50</v>
      </c>
      <c r="H144" s="16">
        <v>146</v>
      </c>
      <c r="I144" s="3">
        <v>146</v>
      </c>
      <c r="J144" s="3">
        <f>I144*100/G144</f>
        <v>292</v>
      </c>
      <c r="K144" s="54">
        <f t="shared" si="16"/>
        <v>100</v>
      </c>
    </row>
    <row r="145" spans="1:11">
      <c r="A145" s="10"/>
      <c r="B145" s="6">
        <v>650</v>
      </c>
      <c r="C145" s="7">
        <v>11</v>
      </c>
      <c r="D145" s="7">
        <v>1</v>
      </c>
      <c r="E145" s="8">
        <v>5201500</v>
      </c>
      <c r="F145" s="14">
        <v>0</v>
      </c>
      <c r="G145" s="83"/>
      <c r="H145" s="16">
        <f>H146</f>
        <v>302</v>
      </c>
      <c r="I145" s="3">
        <f>I146</f>
        <v>302</v>
      </c>
      <c r="J145" s="3"/>
      <c r="K145" s="54">
        <f t="shared" si="16"/>
        <v>100</v>
      </c>
    </row>
    <row r="146" spans="1:11">
      <c r="A146" s="10"/>
      <c r="B146" s="6">
        <v>650</v>
      </c>
      <c r="C146" s="7">
        <v>11</v>
      </c>
      <c r="D146" s="7">
        <v>1</v>
      </c>
      <c r="E146" s="8">
        <v>5201500</v>
      </c>
      <c r="F146" s="9">
        <v>244</v>
      </c>
      <c r="G146" s="83"/>
      <c r="H146" s="16">
        <v>302</v>
      </c>
      <c r="I146" s="3">
        <v>302</v>
      </c>
      <c r="J146" s="3"/>
      <c r="K146" s="54">
        <f t="shared" si="16"/>
        <v>100</v>
      </c>
    </row>
    <row r="147" spans="1:11" ht="72" customHeight="1">
      <c r="A147" s="18" t="s">
        <v>94</v>
      </c>
      <c r="B147" s="19">
        <v>650</v>
      </c>
      <c r="C147" s="20">
        <v>14</v>
      </c>
      <c r="D147" s="20">
        <v>0</v>
      </c>
      <c r="E147" s="21">
        <v>0</v>
      </c>
      <c r="F147" s="22">
        <v>0</v>
      </c>
      <c r="G147" s="23">
        <v>35.9</v>
      </c>
      <c r="H147" s="23">
        <f t="shared" ref="H147:I149" si="19">H148</f>
        <v>135.6</v>
      </c>
      <c r="I147" s="2">
        <f t="shared" si="19"/>
        <v>135.6</v>
      </c>
      <c r="J147" s="3">
        <f>I147*100/G147</f>
        <v>377.7158774373259</v>
      </c>
      <c r="K147" s="54">
        <f t="shared" si="16"/>
        <v>100</v>
      </c>
    </row>
    <row r="148" spans="1:11" ht="45.75">
      <c r="A148" s="10" t="s">
        <v>95</v>
      </c>
      <c r="B148" s="6">
        <v>650</v>
      </c>
      <c r="C148" s="7">
        <v>14</v>
      </c>
      <c r="D148" s="7">
        <v>3</v>
      </c>
      <c r="E148" s="8">
        <v>0</v>
      </c>
      <c r="F148" s="9">
        <v>0</v>
      </c>
      <c r="G148" s="16">
        <v>35.9</v>
      </c>
      <c r="H148" s="16">
        <f t="shared" si="19"/>
        <v>135.6</v>
      </c>
      <c r="I148" s="3">
        <f t="shared" si="19"/>
        <v>135.6</v>
      </c>
      <c r="J148" s="3">
        <f>I148*100/G148</f>
        <v>377.7158774373259</v>
      </c>
      <c r="K148" s="54">
        <f t="shared" si="16"/>
        <v>100</v>
      </c>
    </row>
    <row r="149" spans="1:11" ht="34.5">
      <c r="A149" s="10" t="s">
        <v>96</v>
      </c>
      <c r="B149" s="6">
        <v>650</v>
      </c>
      <c r="C149" s="7">
        <v>14</v>
      </c>
      <c r="D149" s="7">
        <v>3</v>
      </c>
      <c r="E149" s="8">
        <v>5210600</v>
      </c>
      <c r="F149" s="9">
        <v>0</v>
      </c>
      <c r="G149" s="16">
        <v>35.9</v>
      </c>
      <c r="H149" s="16">
        <f t="shared" si="19"/>
        <v>135.6</v>
      </c>
      <c r="I149" s="3">
        <f t="shared" si="19"/>
        <v>135.6</v>
      </c>
      <c r="J149" s="3">
        <f>I149*100/G149</f>
        <v>377.7158774373259</v>
      </c>
      <c r="K149" s="54">
        <f t="shared" si="16"/>
        <v>100</v>
      </c>
    </row>
    <row r="150" spans="1:11">
      <c r="A150" s="84" t="s">
        <v>97</v>
      </c>
      <c r="B150" s="6">
        <v>650</v>
      </c>
      <c r="C150" s="7">
        <v>14</v>
      </c>
      <c r="D150" s="7">
        <v>3</v>
      </c>
      <c r="E150" s="8">
        <v>5210600</v>
      </c>
      <c r="F150" s="9">
        <v>540</v>
      </c>
      <c r="G150" s="16">
        <v>35.9</v>
      </c>
      <c r="H150" s="16">
        <v>135.6</v>
      </c>
      <c r="I150" s="3">
        <v>135.6</v>
      </c>
      <c r="J150" s="3">
        <f>I150*100/G150</f>
        <v>377.7158774373259</v>
      </c>
      <c r="K150" s="54">
        <f t="shared" si="16"/>
        <v>100</v>
      </c>
    </row>
    <row r="151" spans="1:11" ht="15.75" thickBot="1">
      <c r="A151" s="85" t="s">
        <v>98</v>
      </c>
      <c r="B151" s="86"/>
      <c r="C151" s="86"/>
      <c r="D151" s="86"/>
      <c r="E151" s="86"/>
      <c r="F151" s="86"/>
      <c r="G151" s="30">
        <f>G12+G39+G49+G73+G120+G134+G147</f>
        <v>63803.3</v>
      </c>
      <c r="H151" s="30">
        <f>H12+H39+H49+H73+H120+H134+H147</f>
        <v>135324.36000000002</v>
      </c>
      <c r="I151" s="30">
        <f>I12+I39+I49+I73+I120+I134+I147</f>
        <v>132924.9</v>
      </c>
      <c r="J151" s="30">
        <f>I151*100/G151</f>
        <v>208.33546227232759</v>
      </c>
      <c r="K151" s="87">
        <f t="shared" si="16"/>
        <v>98.226882432697252</v>
      </c>
    </row>
    <row r="156" spans="1:11">
      <c r="G156" s="32"/>
    </row>
  </sheetData>
  <mergeCells count="7">
    <mergeCell ref="A5:K6"/>
    <mergeCell ref="J7:K7"/>
    <mergeCell ref="J8:K8"/>
    <mergeCell ref="F8:F9"/>
    <mergeCell ref="G8:G9"/>
    <mergeCell ref="H8:H9"/>
    <mergeCell ref="I8:I9"/>
  </mergeCells>
  <phoneticPr fontId="0" type="noConversion"/>
  <pageMargins left="0.51181102362204722" right="0.31496062992125984" top="0.55118110236220474" bottom="0.15748031496062992" header="0.31496062992125984" footer="0.31496062992125984"/>
  <pageSetup paperSize="9" scale="72" fitToHeight="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2013-04-18T12:45:10Z</cp:lastPrinted>
  <dcterms:created xsi:type="dcterms:W3CDTF">2006-09-28T05:33:49Z</dcterms:created>
  <dcterms:modified xsi:type="dcterms:W3CDTF">2013-05-08T03:27:35Z</dcterms:modified>
</cp:coreProperties>
</file>